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hidePivotFieldList="1"/>
  <bookViews>
    <workbookView xWindow="-120" yWindow="-120" windowWidth="20730" windowHeight="11160" tabRatio="667" activeTab="8"/>
  </bookViews>
  <sheets>
    <sheet name="1ОиДинфоб (2)" sheetId="10" r:id="rId1"/>
    <sheet name="1ОиДинфоб" sheetId="1" r:id="rId2"/>
    <sheet name="2КомфУслНал" sheetId="4" r:id="rId3"/>
    <sheet name="2КомУслОц" sheetId="2" r:id="rId4"/>
    <sheet name="3УслДостИнвНал" sheetId="5" r:id="rId5"/>
    <sheet name="3УслДостИнвОц" sheetId="3" r:id="rId6"/>
    <sheet name="4ДобрВежл" sheetId="6" r:id="rId7"/>
    <sheet name="5УдовлУсл" sheetId="7" r:id="rId8"/>
    <sheet name="Интегр" sheetId="8" r:id="rId9"/>
  </sheets>
  <calcPr calcId="152511"/>
  <pivotCaches>
    <pivotCache cacheId="0" r:id="rId10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0"/>
  <c r="Q25" s="1"/>
  <c r="J25"/>
  <c r="K25" s="1"/>
  <c r="H25"/>
  <c r="R25" s="1"/>
  <c r="P24"/>
  <c r="Q24" s="1"/>
  <c r="J24"/>
  <c r="K24" s="1"/>
  <c r="H24"/>
  <c r="P23"/>
  <c r="Q23" s="1"/>
  <c r="J23"/>
  <c r="K23" s="1"/>
  <c r="H23"/>
  <c r="P22"/>
  <c r="Q22" s="1"/>
  <c r="J22"/>
  <c r="K22" s="1"/>
  <c r="H22"/>
  <c r="P21"/>
  <c r="Q21" s="1"/>
  <c r="J21"/>
  <c r="K21" s="1"/>
  <c r="H21"/>
  <c r="Q20"/>
  <c r="J20"/>
  <c r="K20" s="1"/>
  <c r="G20"/>
  <c r="P19"/>
  <c r="Q19" s="1"/>
  <c r="J19"/>
  <c r="K19" s="1"/>
  <c r="H19"/>
  <c r="P18"/>
  <c r="Q18" s="1"/>
  <c r="J18"/>
  <c r="K18" s="1"/>
  <c r="H18"/>
  <c r="P17"/>
  <c r="Q17" s="1"/>
  <c r="J17"/>
  <c r="K17" s="1"/>
  <c r="H17"/>
  <c r="P16"/>
  <c r="Q16" s="1"/>
  <c r="J16"/>
  <c r="K16" s="1"/>
  <c r="H16"/>
  <c r="P15"/>
  <c r="Q15" s="1"/>
  <c r="J15"/>
  <c r="K15" s="1"/>
  <c r="H15"/>
  <c r="P14"/>
  <c r="Q14" s="1"/>
  <c r="J14"/>
  <c r="K14" s="1"/>
  <c r="H14"/>
  <c r="P13"/>
  <c r="Q13" s="1"/>
  <c r="J13"/>
  <c r="K13" s="1"/>
  <c r="H13"/>
  <c r="P12"/>
  <c r="Q12" s="1"/>
  <c r="J12"/>
  <c r="K12" s="1"/>
  <c r="H12"/>
  <c r="R12" s="1"/>
  <c r="P11"/>
  <c r="Q11" s="1"/>
  <c r="J11"/>
  <c r="K11" s="1"/>
  <c r="H11"/>
  <c r="R11" s="1"/>
  <c r="P10"/>
  <c r="Q10" s="1"/>
  <c r="J10"/>
  <c r="K10" s="1"/>
  <c r="H10"/>
  <c r="P9"/>
  <c r="Q9" s="1"/>
  <c r="J9"/>
  <c r="K9" s="1"/>
  <c r="H9"/>
  <c r="P8"/>
  <c r="Q8" s="1"/>
  <c r="J8"/>
  <c r="K8" s="1"/>
  <c r="H8"/>
  <c r="P7"/>
  <c r="Q7" s="1"/>
  <c r="J7"/>
  <c r="K7" s="1"/>
  <c r="H7"/>
  <c r="R7" s="1"/>
  <c r="P6"/>
  <c r="Q6" s="1"/>
  <c r="J6"/>
  <c r="K6" s="1"/>
  <c r="H6"/>
  <c r="P5"/>
  <c r="Q5" s="1"/>
  <c r="J5"/>
  <c r="K5" s="1"/>
  <c r="H5"/>
  <c r="P4"/>
  <c r="Q4" s="1"/>
  <c r="J4"/>
  <c r="K4" s="1"/>
  <c r="H4"/>
  <c r="R3"/>
  <c r="R18" l="1"/>
  <c r="R23"/>
  <c r="R5"/>
  <c r="R8"/>
  <c r="R15"/>
  <c r="R6"/>
  <c r="R19"/>
  <c r="R16"/>
  <c r="R22"/>
  <c r="R10"/>
  <c r="R17"/>
  <c r="R24"/>
  <c r="R13"/>
  <c r="R4"/>
  <c r="R9"/>
  <c r="R14"/>
  <c r="R21"/>
  <c r="J5" i="3" l="1"/>
  <c r="J6"/>
  <c r="J7"/>
  <c r="J8"/>
  <c r="J9"/>
  <c r="J10"/>
  <c r="J12"/>
  <c r="J13"/>
  <c r="J14"/>
  <c r="J15"/>
  <c r="J16"/>
  <c r="J17"/>
  <c r="J18"/>
  <c r="J19"/>
  <c r="J20"/>
  <c r="J21"/>
  <c r="J22"/>
  <c r="J23"/>
  <c r="J24"/>
  <c r="J25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J4"/>
  <c r="K10" l="1"/>
  <c r="M5" i="8" s="1"/>
  <c r="M16"/>
  <c r="K12" i="3"/>
  <c r="M6" i="8" s="1"/>
  <c r="K13" i="3"/>
  <c r="M17" i="8" s="1"/>
  <c r="K14" i="3"/>
  <c r="M18" i="8" s="1"/>
  <c r="K15" i="3"/>
  <c r="M13" i="8" s="1"/>
  <c r="K16" i="3"/>
  <c r="M15" i="8" s="1"/>
  <c r="K17" i="3"/>
  <c r="M19" i="8" s="1"/>
  <c r="K18" i="3"/>
  <c r="M24" i="8" s="1"/>
  <c r="K19" i="3"/>
  <c r="M14" i="8" s="1"/>
  <c r="K20" i="3"/>
  <c r="M22" i="8" s="1"/>
  <c r="K21" i="3"/>
  <c r="M21" i="8" s="1"/>
  <c r="K22" i="3"/>
  <c r="M23" i="8" s="1"/>
  <c r="K23" i="3"/>
  <c r="M25" i="8" s="1"/>
  <c r="K24" i="3"/>
  <c r="M4" i="8" s="1"/>
  <c r="K25" i="3"/>
  <c r="M11" i="8" s="1"/>
  <c r="H10" i="3"/>
  <c r="L5" i="8" s="1"/>
  <c r="H11" i="3"/>
  <c r="L16" i="8" s="1"/>
  <c r="H12" i="3"/>
  <c r="L6" i="8" s="1"/>
  <c r="H13" i="3"/>
  <c r="L17" i="8" s="1"/>
  <c r="H14" i="3"/>
  <c r="L18" i="8" s="1"/>
  <c r="H15" i="3"/>
  <c r="L13" i="8" s="1"/>
  <c r="H16" i="3"/>
  <c r="L15" i="8" s="1"/>
  <c r="H17" i="3"/>
  <c r="L19" i="8" s="1"/>
  <c r="H18" i="3"/>
  <c r="L24" i="8" s="1"/>
  <c r="H19" i="3"/>
  <c r="L14" i="8" s="1"/>
  <c r="H20" i="3"/>
  <c r="L22" i="8" s="1"/>
  <c r="H21" i="3"/>
  <c r="L21" i="8" s="1"/>
  <c r="H22" i="3"/>
  <c r="L23" i="8" s="1"/>
  <c r="H23" i="3"/>
  <c r="L25" i="8" s="1"/>
  <c r="H24" i="3"/>
  <c r="L4" i="8" s="1"/>
  <c r="H25" i="3"/>
  <c r="L11" i="8" s="1"/>
  <c r="G4" i="3"/>
  <c r="P9" i="5"/>
  <c r="P10"/>
  <c r="P11"/>
  <c r="P12"/>
  <c r="P13"/>
  <c r="P14"/>
  <c r="P15"/>
  <c r="P16"/>
  <c r="P17"/>
  <c r="P18"/>
  <c r="P19"/>
  <c r="P20"/>
  <c r="P21"/>
  <c r="P22"/>
  <c r="P23"/>
  <c r="P24"/>
  <c r="I9"/>
  <c r="I10"/>
  <c r="I11"/>
  <c r="I12"/>
  <c r="I13"/>
  <c r="I14"/>
  <c r="I15"/>
  <c r="I16"/>
  <c r="I17"/>
  <c r="I18"/>
  <c r="I19"/>
  <c r="I20"/>
  <c r="I21"/>
  <c r="I22"/>
  <c r="I23"/>
  <c r="I24"/>
  <c r="F6" i="2"/>
  <c r="F10"/>
  <c r="F14"/>
  <c r="F18"/>
  <c r="F22"/>
  <c r="F26"/>
  <c r="F4"/>
  <c r="E6"/>
  <c r="E7"/>
  <c r="F7" s="1"/>
  <c r="E8"/>
  <c r="F8" s="1"/>
  <c r="E9"/>
  <c r="F9" s="1"/>
  <c r="E10"/>
  <c r="E11"/>
  <c r="F11" s="1"/>
  <c r="E12"/>
  <c r="F12" s="1"/>
  <c r="E13"/>
  <c r="F13" s="1"/>
  <c r="E14"/>
  <c r="E15"/>
  <c r="F15" s="1"/>
  <c r="E16"/>
  <c r="F16" s="1"/>
  <c r="E17"/>
  <c r="F17" s="1"/>
  <c r="E18"/>
  <c r="E19"/>
  <c r="F19" s="1"/>
  <c r="E20"/>
  <c r="F20" s="1"/>
  <c r="E21"/>
  <c r="F21" s="1"/>
  <c r="E22"/>
  <c r="E23"/>
  <c r="F23" s="1"/>
  <c r="E24"/>
  <c r="F24" s="1"/>
  <c r="E25"/>
  <c r="F25" s="1"/>
  <c r="E26"/>
  <c r="E5"/>
  <c r="F5" s="1"/>
  <c r="K9" i="4"/>
  <c r="K10"/>
  <c r="K11"/>
  <c r="K12"/>
  <c r="K13"/>
  <c r="K14"/>
  <c r="K15"/>
  <c r="K16"/>
  <c r="K17"/>
  <c r="K18"/>
  <c r="K19"/>
  <c r="K20"/>
  <c r="K21"/>
  <c r="K22"/>
  <c r="K23"/>
  <c r="K24"/>
  <c r="Q5" i="8" l="1"/>
  <c r="T6"/>
  <c r="U17"/>
  <c r="Q18"/>
  <c r="R13"/>
  <c r="U19"/>
  <c r="T22"/>
  <c r="U21"/>
  <c r="Q23"/>
  <c r="V23"/>
  <c r="R25"/>
  <c r="T4"/>
  <c r="I5"/>
  <c r="I16"/>
  <c r="I6"/>
  <c r="I17"/>
  <c r="I18"/>
  <c r="I13"/>
  <c r="I15"/>
  <c r="I19"/>
  <c r="I24"/>
  <c r="I14"/>
  <c r="I22"/>
  <c r="I21"/>
  <c r="I23"/>
  <c r="I25"/>
  <c r="I4"/>
  <c r="I11"/>
  <c r="E5"/>
  <c r="F5"/>
  <c r="G5"/>
  <c r="E16"/>
  <c r="F16"/>
  <c r="G16"/>
  <c r="E6"/>
  <c r="F6"/>
  <c r="G6"/>
  <c r="E17"/>
  <c r="F17"/>
  <c r="G17"/>
  <c r="E18"/>
  <c r="F18"/>
  <c r="G18"/>
  <c r="E13"/>
  <c r="F13"/>
  <c r="G13"/>
  <c r="E15"/>
  <c r="F15"/>
  <c r="G15"/>
  <c r="E19"/>
  <c r="F19"/>
  <c r="G19"/>
  <c r="E24"/>
  <c r="F24"/>
  <c r="G24"/>
  <c r="E14"/>
  <c r="F14"/>
  <c r="G14"/>
  <c r="F22"/>
  <c r="E21"/>
  <c r="F21"/>
  <c r="G21"/>
  <c r="E23"/>
  <c r="F23"/>
  <c r="G23"/>
  <c r="E25"/>
  <c r="F25"/>
  <c r="G25"/>
  <c r="E4"/>
  <c r="F4"/>
  <c r="G4"/>
  <c r="E11"/>
  <c r="F11"/>
  <c r="G11"/>
  <c r="N10" i="7"/>
  <c r="O10" s="1"/>
  <c r="V5" i="8" s="1"/>
  <c r="N11" i="7"/>
  <c r="O11" s="1"/>
  <c r="V16" i="8" s="1"/>
  <c r="N12" i="7"/>
  <c r="O12" s="1"/>
  <c r="V6" i="8" s="1"/>
  <c r="N13" i="7"/>
  <c r="O13" s="1"/>
  <c r="V17" i="8" s="1"/>
  <c r="N14" i="7"/>
  <c r="O14" s="1"/>
  <c r="V18" i="8" s="1"/>
  <c r="N15" i="7"/>
  <c r="O15" s="1"/>
  <c r="V13" i="8" s="1"/>
  <c r="N16" i="7"/>
  <c r="O16" s="1"/>
  <c r="V15" i="8" s="1"/>
  <c r="N17" i="7"/>
  <c r="O17" s="1"/>
  <c r="V19" i="8" s="1"/>
  <c r="N18" i="7"/>
  <c r="O18" s="1"/>
  <c r="V24" i="8" s="1"/>
  <c r="N19" i="7"/>
  <c r="O19" s="1"/>
  <c r="V14" i="8" s="1"/>
  <c r="N20" i="7"/>
  <c r="O20" s="1"/>
  <c r="V22" i="8" s="1"/>
  <c r="N21" i="7"/>
  <c r="O21" s="1"/>
  <c r="V21" i="8" s="1"/>
  <c r="P21" i="7"/>
  <c r="N22"/>
  <c r="O22" s="1"/>
  <c r="N23"/>
  <c r="O23" s="1"/>
  <c r="V25" i="8" s="1"/>
  <c r="N24" i="7"/>
  <c r="O24" s="1"/>
  <c r="V4" i="8" s="1"/>
  <c r="N25" i="7"/>
  <c r="O25" s="1"/>
  <c r="V11" i="8" s="1"/>
  <c r="J10" i="7"/>
  <c r="K10" s="1"/>
  <c r="U5" i="8" s="1"/>
  <c r="J11" i="7"/>
  <c r="K11" s="1"/>
  <c r="U16" i="8" s="1"/>
  <c r="J12" i="7"/>
  <c r="K12" s="1"/>
  <c r="U6" i="8" s="1"/>
  <c r="J13" i="7"/>
  <c r="K13" s="1"/>
  <c r="J14"/>
  <c r="K14" s="1"/>
  <c r="U18" i="8" s="1"/>
  <c r="J15" i="7"/>
  <c r="K15" s="1"/>
  <c r="U13" i="8" s="1"/>
  <c r="J16" i="7"/>
  <c r="K16" s="1"/>
  <c r="U15" i="8" s="1"/>
  <c r="J17" i="7"/>
  <c r="K17" s="1"/>
  <c r="J18"/>
  <c r="K18" s="1"/>
  <c r="U24" i="8" s="1"/>
  <c r="J19" i="7"/>
  <c r="K19" s="1"/>
  <c r="U14" i="8" s="1"/>
  <c r="J20" i="7"/>
  <c r="K20" s="1"/>
  <c r="U22" i="8" s="1"/>
  <c r="J21" i="7"/>
  <c r="K21" s="1"/>
  <c r="J22"/>
  <c r="K22" s="1"/>
  <c r="U23" i="8" s="1"/>
  <c r="K23" i="7"/>
  <c r="U25" i="8" s="1"/>
  <c r="J24" i="7"/>
  <c r="K24" s="1"/>
  <c r="U4" i="8" s="1"/>
  <c r="K25" i="7"/>
  <c r="U11" i="8" s="1"/>
  <c r="F10" i="7"/>
  <c r="G10" s="1"/>
  <c r="T5" i="8" s="1"/>
  <c r="F11" i="7"/>
  <c r="G11" s="1"/>
  <c r="T16" i="8" s="1"/>
  <c r="P11" i="7"/>
  <c r="F12"/>
  <c r="G12" s="1"/>
  <c r="F13"/>
  <c r="G13" s="1"/>
  <c r="T17" i="8" s="1"/>
  <c r="P13" i="7"/>
  <c r="F14"/>
  <c r="G14" s="1"/>
  <c r="T18" i="8" s="1"/>
  <c r="F15" i="7"/>
  <c r="G15" s="1"/>
  <c r="T13" i="8" s="1"/>
  <c r="F16" i="7"/>
  <c r="G17"/>
  <c r="T19" i="8" s="1"/>
  <c r="G18" i="7"/>
  <c r="T24" i="8" s="1"/>
  <c r="F19" i="7"/>
  <c r="G19" s="1"/>
  <c r="T14" i="8" s="1"/>
  <c r="F20" i="7"/>
  <c r="G20" s="1"/>
  <c r="F21"/>
  <c r="G21" s="1"/>
  <c r="T21" i="8" s="1"/>
  <c r="F22" i="7"/>
  <c r="G22" s="1"/>
  <c r="T23" i="8" s="1"/>
  <c r="P22" i="7"/>
  <c r="F23"/>
  <c r="G23" s="1"/>
  <c r="T25" i="8" s="1"/>
  <c r="F24" i="7"/>
  <c r="G24" s="1"/>
  <c r="F25"/>
  <c r="G25" s="1"/>
  <c r="T11" i="8" s="1"/>
  <c r="O10" i="6"/>
  <c r="P10" s="1"/>
  <c r="R5" i="8" s="1"/>
  <c r="O11" i="6"/>
  <c r="P11"/>
  <c r="R16" i="8" s="1"/>
  <c r="O12" i="6"/>
  <c r="P12"/>
  <c r="O13"/>
  <c r="P13" s="1"/>
  <c r="R17" i="8" s="1"/>
  <c r="O14" i="6"/>
  <c r="P14"/>
  <c r="R18" i="8" s="1"/>
  <c r="O15" i="6"/>
  <c r="P15" s="1"/>
  <c r="O16"/>
  <c r="P16"/>
  <c r="R15" i="8" s="1"/>
  <c r="P17" i="6"/>
  <c r="R19" i="8" s="1"/>
  <c r="O18" i="6"/>
  <c r="P18"/>
  <c r="R24" i="8" s="1"/>
  <c r="O19" i="6"/>
  <c r="P19" s="1"/>
  <c r="R14" i="8" s="1"/>
  <c r="O20" i="6"/>
  <c r="P20"/>
  <c r="O21"/>
  <c r="P21"/>
  <c r="R21" i="8" s="1"/>
  <c r="O22" i="6"/>
  <c r="P22" s="1"/>
  <c r="R23" i="8" s="1"/>
  <c r="O23" i="6"/>
  <c r="P23" s="1"/>
  <c r="P24"/>
  <c r="R4" i="8" s="1"/>
  <c r="O25" i="6"/>
  <c r="P25"/>
  <c r="R11" i="8" s="1"/>
  <c r="K10" i="6"/>
  <c r="L10" s="1"/>
  <c r="K11"/>
  <c r="L11"/>
  <c r="Q16" i="8" s="1"/>
  <c r="K12" i="6"/>
  <c r="L12"/>
  <c r="Q6" i="8" s="1"/>
  <c r="K13" i="6"/>
  <c r="L13"/>
  <c r="Q17" i="8" s="1"/>
  <c r="K14" i="6"/>
  <c r="L14" s="1"/>
  <c r="K15"/>
  <c r="L15"/>
  <c r="Q13" i="8" s="1"/>
  <c r="K16" i="6"/>
  <c r="L16" s="1"/>
  <c r="Q15" i="8" s="1"/>
  <c r="K17" i="6"/>
  <c r="L17"/>
  <c r="Q19" i="8" s="1"/>
  <c r="K18" i="6"/>
  <c r="L18" s="1"/>
  <c r="Q24" i="8" s="1"/>
  <c r="K19" i="6"/>
  <c r="L19"/>
  <c r="Q14" i="8" s="1"/>
  <c r="K20" i="6"/>
  <c r="L20"/>
  <c r="Q22" i="8" s="1"/>
  <c r="K21" i="6"/>
  <c r="L21"/>
  <c r="Q21" i="8" s="1"/>
  <c r="K22" i="6"/>
  <c r="L22" s="1"/>
  <c r="K23"/>
  <c r="L23" s="1"/>
  <c r="Q25" i="8" s="1"/>
  <c r="K24" i="6"/>
  <c r="L24"/>
  <c r="Q4" i="8" s="1"/>
  <c r="K25" i="6"/>
  <c r="L25" s="1"/>
  <c r="Q11" i="8" s="1"/>
  <c r="G10" i="6"/>
  <c r="H10"/>
  <c r="Q10" s="1"/>
  <c r="H11"/>
  <c r="G12"/>
  <c r="H12"/>
  <c r="P6" i="8" s="1"/>
  <c r="G13" i="6"/>
  <c r="H13" s="1"/>
  <c r="G14"/>
  <c r="H14"/>
  <c r="P18" i="8" s="1"/>
  <c r="G15" i="6"/>
  <c r="H15" s="1"/>
  <c r="P13" i="8" s="1"/>
  <c r="G16" i="6"/>
  <c r="H16"/>
  <c r="P15" i="8" s="1"/>
  <c r="G17" i="6"/>
  <c r="H17" s="1"/>
  <c r="H18"/>
  <c r="P24" i="8" s="1"/>
  <c r="G19" i="6"/>
  <c r="H19" s="1"/>
  <c r="G20"/>
  <c r="H20"/>
  <c r="P22" i="8" s="1"/>
  <c r="G21" i="6"/>
  <c r="H21" s="1"/>
  <c r="G22"/>
  <c r="H22"/>
  <c r="G23"/>
  <c r="H23" s="1"/>
  <c r="P25" i="8" s="1"/>
  <c r="G24" i="6"/>
  <c r="H24"/>
  <c r="G25"/>
  <c r="H25" s="1"/>
  <c r="I11" i="2"/>
  <c r="J11"/>
  <c r="J5" i="8" s="1"/>
  <c r="K11" i="2"/>
  <c r="I12"/>
  <c r="J12"/>
  <c r="J16" i="8" s="1"/>
  <c r="K12" i="2"/>
  <c r="I13"/>
  <c r="J13" s="1"/>
  <c r="I14"/>
  <c r="J14"/>
  <c r="J17" i="8" s="1"/>
  <c r="K14" i="2"/>
  <c r="I15"/>
  <c r="J15"/>
  <c r="J18" i="8" s="1"/>
  <c r="K15" i="2"/>
  <c r="I16"/>
  <c r="J16" s="1"/>
  <c r="K16" s="1"/>
  <c r="I17"/>
  <c r="J17"/>
  <c r="J15" i="8" s="1"/>
  <c r="K17" i="2"/>
  <c r="I18"/>
  <c r="J18" s="1"/>
  <c r="I19"/>
  <c r="J19"/>
  <c r="J24" i="8" s="1"/>
  <c r="I20" i="2"/>
  <c r="J20"/>
  <c r="J14" i="8" s="1"/>
  <c r="K20" i="2"/>
  <c r="I21"/>
  <c r="J21"/>
  <c r="K21" s="1"/>
  <c r="I22"/>
  <c r="J22"/>
  <c r="J21" i="8" s="1"/>
  <c r="I23" i="2"/>
  <c r="J23"/>
  <c r="J23" i="8" s="1"/>
  <c r="K23" i="2"/>
  <c r="I24"/>
  <c r="J24" s="1"/>
  <c r="K24" s="1"/>
  <c r="I25"/>
  <c r="J25"/>
  <c r="J4" i="8" s="1"/>
  <c r="K25" i="2"/>
  <c r="I26"/>
  <c r="J26"/>
  <c r="J11" i="8" s="1"/>
  <c r="K26" i="2"/>
  <c r="N10" i="3"/>
  <c r="O10" s="1"/>
  <c r="O11"/>
  <c r="N16" i="8" s="1"/>
  <c r="O16" s="1"/>
  <c r="N12" i="3"/>
  <c r="O12"/>
  <c r="O13"/>
  <c r="O14"/>
  <c r="N18" i="8" s="1"/>
  <c r="O18" s="1"/>
  <c r="N15" i="3"/>
  <c r="O15" s="1"/>
  <c r="N16"/>
  <c r="O16" s="1"/>
  <c r="N15" i="8" s="1"/>
  <c r="O15" s="1"/>
  <c r="O17" i="3"/>
  <c r="N19" i="8" s="1"/>
  <c r="O19" s="1"/>
  <c r="O18" i="3"/>
  <c r="N24" i="8" s="1"/>
  <c r="O24" s="1"/>
  <c r="N19" i="3"/>
  <c r="O19" s="1"/>
  <c r="N14" i="8" s="1"/>
  <c r="O14" s="1"/>
  <c r="N20" i="3"/>
  <c r="O20" s="1"/>
  <c r="O21"/>
  <c r="O22"/>
  <c r="N23" i="8" s="1"/>
  <c r="O23" s="1"/>
  <c r="O23" i="3"/>
  <c r="N24"/>
  <c r="O24" s="1"/>
  <c r="N4" i="8" s="1"/>
  <c r="O4" s="1"/>
  <c r="N25" i="3"/>
  <c r="O25" s="1"/>
  <c r="W13" i="8" l="1"/>
  <c r="Q24" i="6"/>
  <c r="P11" i="3"/>
  <c r="P19"/>
  <c r="P17"/>
  <c r="K13" i="2"/>
  <c r="J6" i="8"/>
  <c r="K6" s="1"/>
  <c r="P14"/>
  <c r="S14" s="1"/>
  <c r="Q19" i="6"/>
  <c r="P11" i="8"/>
  <c r="Q25" i="6"/>
  <c r="Q22"/>
  <c r="Q17"/>
  <c r="P19" i="8"/>
  <c r="P16"/>
  <c r="S16" s="1"/>
  <c r="Q11" i="6"/>
  <c r="N5" i="8"/>
  <c r="O5" s="1"/>
  <c r="P10" i="3"/>
  <c r="K18" i="2"/>
  <c r="J19" i="8"/>
  <c r="K19" s="1"/>
  <c r="Q21" i="6"/>
  <c r="P21" i="8"/>
  <c r="S21" s="1"/>
  <c r="Q13" i="6"/>
  <c r="P17" i="8"/>
  <c r="S17" s="1"/>
  <c r="W4"/>
  <c r="P25" i="3"/>
  <c r="N11" i="8"/>
  <c r="O11" s="1"/>
  <c r="P20" i="3"/>
  <c r="N22" i="8"/>
  <c r="O22" s="1"/>
  <c r="P24" i="3"/>
  <c r="P22"/>
  <c r="P18"/>
  <c r="P16"/>
  <c r="P14"/>
  <c r="K22" i="2"/>
  <c r="K19"/>
  <c r="Q16" i="6"/>
  <c r="Q14"/>
  <c r="P17" i="7"/>
  <c r="P14"/>
  <c r="P25"/>
  <c r="J25" i="8"/>
  <c r="K25" s="1"/>
  <c r="J13"/>
  <c r="K13" s="1"/>
  <c r="P4"/>
  <c r="S4" s="1"/>
  <c r="Q20" i="6"/>
  <c r="P13" i="3"/>
  <c r="N17" i="8"/>
  <c r="O17" s="1"/>
  <c r="Q23" i="6"/>
  <c r="Q18"/>
  <c r="Q12"/>
  <c r="P18" i="7"/>
  <c r="G16"/>
  <c r="T15" i="8" s="1"/>
  <c r="W15" s="1"/>
  <c r="J22"/>
  <c r="K22" s="1"/>
  <c r="P23"/>
  <c r="S23" s="1"/>
  <c r="R22"/>
  <c r="S22" s="1"/>
  <c r="R6"/>
  <c r="P5"/>
  <c r="S5" s="1"/>
  <c r="P21" i="3"/>
  <c r="N21" i="8"/>
  <c r="O21" s="1"/>
  <c r="P23" i="3"/>
  <c r="N25" i="8"/>
  <c r="O25" s="1"/>
  <c r="P15" i="3"/>
  <c r="N13" i="8"/>
  <c r="O13" s="1"/>
  <c r="P12" i="3"/>
  <c r="N6" i="8"/>
  <c r="O6" s="1"/>
  <c r="Q15" i="6"/>
  <c r="S6" i="8"/>
  <c r="K16"/>
  <c r="W11"/>
  <c r="W19"/>
  <c r="S24"/>
  <c r="W23"/>
  <c r="W25"/>
  <c r="K14"/>
  <c r="S19"/>
  <c r="S15"/>
  <c r="S25"/>
  <c r="K18"/>
  <c r="S11"/>
  <c r="K11"/>
  <c r="K5"/>
  <c r="K17"/>
  <c r="K23"/>
  <c r="S18"/>
  <c r="S13"/>
  <c r="W18"/>
  <c r="W5"/>
  <c r="W14"/>
  <c r="W17"/>
  <c r="W6"/>
  <c r="W16"/>
  <c r="W21"/>
  <c r="W22"/>
  <c r="W24"/>
  <c r="H21"/>
  <c r="H17"/>
  <c r="K15"/>
  <c r="K24"/>
  <c r="K21"/>
  <c r="K4"/>
  <c r="H24"/>
  <c r="H25"/>
  <c r="H11"/>
  <c r="H13"/>
  <c r="H5"/>
  <c r="H23"/>
  <c r="H19"/>
  <c r="H6"/>
  <c r="H4"/>
  <c r="H14"/>
  <c r="H18"/>
  <c r="H15"/>
  <c r="H16"/>
  <c r="P24" i="7"/>
  <c r="P19"/>
  <c r="P12"/>
  <c r="P15"/>
  <c r="P20"/>
  <c r="P23"/>
  <c r="P10"/>
  <c r="N9" i="3"/>
  <c r="O9" s="1"/>
  <c r="N12" i="8" s="1"/>
  <c r="I7"/>
  <c r="I10"/>
  <c r="I20"/>
  <c r="I9"/>
  <c r="I12"/>
  <c r="I8"/>
  <c r="N4" i="7"/>
  <c r="O4" s="1"/>
  <c r="V8" i="8" s="1"/>
  <c r="N5" i="7"/>
  <c r="O5" s="1"/>
  <c r="N6"/>
  <c r="N7"/>
  <c r="N8"/>
  <c r="F4"/>
  <c r="F5"/>
  <c r="J5"/>
  <c r="V7" i="8"/>
  <c r="F6" i="7"/>
  <c r="G6" s="1"/>
  <c r="T10" i="8"/>
  <c r="J6" i="7"/>
  <c r="F7"/>
  <c r="J7"/>
  <c r="F8"/>
  <c r="G8" s="1"/>
  <c r="T9" i="8" s="1"/>
  <c r="J8" i="7"/>
  <c r="F9"/>
  <c r="J9"/>
  <c r="N9"/>
  <c r="O3"/>
  <c r="K3"/>
  <c r="G3"/>
  <c r="O5" i="6"/>
  <c r="P5" s="1"/>
  <c r="R7" i="8" s="1"/>
  <c r="O6" i="6"/>
  <c r="P6" s="1"/>
  <c r="R10" i="8" s="1"/>
  <c r="O7" i="6"/>
  <c r="P7" s="1"/>
  <c r="R20" i="8" s="1"/>
  <c r="O8" i="6"/>
  <c r="P8" s="1"/>
  <c r="R9" i="8" s="1"/>
  <c r="O9" i="6"/>
  <c r="P9" s="1"/>
  <c r="R12" i="8" s="1"/>
  <c r="O4" i="6"/>
  <c r="P4" s="1"/>
  <c r="R8" i="8" s="1"/>
  <c r="K5" i="6"/>
  <c r="L5" s="1"/>
  <c r="K6"/>
  <c r="L6" s="1"/>
  <c r="Q10" i="8" s="1"/>
  <c r="K7" i="6"/>
  <c r="L7" s="1"/>
  <c r="Q20" i="8" s="1"/>
  <c r="K8" i="6"/>
  <c r="L8" s="1"/>
  <c r="Q9" i="8" s="1"/>
  <c r="K9" i="6"/>
  <c r="L9" s="1"/>
  <c r="Q12" i="8" s="1"/>
  <c r="K4" i="6"/>
  <c r="L4" s="1"/>
  <c r="Q8" i="8" s="1"/>
  <c r="G5" i="6"/>
  <c r="H5" s="1"/>
  <c r="P7" i="8" s="1"/>
  <c r="G6" i="6"/>
  <c r="H6" s="1"/>
  <c r="P10" i="8" s="1"/>
  <c r="G7" i="6"/>
  <c r="H7" s="1"/>
  <c r="G8"/>
  <c r="H8" s="1"/>
  <c r="G9"/>
  <c r="H9" s="1"/>
  <c r="G4"/>
  <c r="H4" s="1"/>
  <c r="P8" i="8" s="1"/>
  <c r="P3" i="6"/>
  <c r="L3"/>
  <c r="H3"/>
  <c r="Q3" s="1"/>
  <c r="N5" i="3"/>
  <c r="O5" s="1"/>
  <c r="N7" i="8" s="1"/>
  <c r="N6" i="3"/>
  <c r="O6" s="1"/>
  <c r="N10" i="8" s="1"/>
  <c r="O7" i="3"/>
  <c r="N20" i="8" s="1"/>
  <c r="O8" i="3"/>
  <c r="N9" i="8" s="1"/>
  <c r="N4" i="3"/>
  <c r="O4" s="1"/>
  <c r="O3"/>
  <c r="K5"/>
  <c r="M7" i="8" s="1"/>
  <c r="K6" i="3"/>
  <c r="M10" i="8" s="1"/>
  <c r="K7" i="3"/>
  <c r="M20" i="8" s="1"/>
  <c r="K8" i="3"/>
  <c r="M9" i="8" s="1"/>
  <c r="K9" i="3"/>
  <c r="M12" i="8" s="1"/>
  <c r="K4" i="3"/>
  <c r="M8" i="8" s="1"/>
  <c r="K3" i="3"/>
  <c r="H4"/>
  <c r="L8" i="8" s="1"/>
  <c r="H5" i="3"/>
  <c r="L7" i="8" s="1"/>
  <c r="H6" i="3"/>
  <c r="L10" i="8" s="1"/>
  <c r="H7" i="3"/>
  <c r="L20" i="8" s="1"/>
  <c r="H8" i="3"/>
  <c r="L9" i="8" s="1"/>
  <c r="H9" i="3"/>
  <c r="L12" i="8" s="1"/>
  <c r="H3" i="3"/>
  <c r="P4" i="5"/>
  <c r="P5"/>
  <c r="P6"/>
  <c r="P7"/>
  <c r="P8"/>
  <c r="P3"/>
  <c r="I4"/>
  <c r="I5"/>
  <c r="I6"/>
  <c r="I7"/>
  <c r="I8"/>
  <c r="I3"/>
  <c r="K4" i="4"/>
  <c r="K5"/>
  <c r="K6"/>
  <c r="K7"/>
  <c r="K8"/>
  <c r="K3"/>
  <c r="K4" i="2"/>
  <c r="J9"/>
  <c r="J9" i="8" s="1"/>
  <c r="I6" i="2"/>
  <c r="J6" s="1"/>
  <c r="I7"/>
  <c r="J7" s="1"/>
  <c r="I8"/>
  <c r="J8" s="1"/>
  <c r="J20" i="8" s="1"/>
  <c r="I9" i="2"/>
  <c r="I10"/>
  <c r="J10" s="1"/>
  <c r="J12" i="8" s="1"/>
  <c r="J5" i="2"/>
  <c r="J4"/>
  <c r="Q3" i="1"/>
  <c r="G7" i="8"/>
  <c r="G10"/>
  <c r="G20"/>
  <c r="G9"/>
  <c r="G12"/>
  <c r="G8"/>
  <c r="F12"/>
  <c r="F7"/>
  <c r="F10"/>
  <c r="F20"/>
  <c r="F9"/>
  <c r="F8"/>
  <c r="D4" l="1"/>
  <c r="T20"/>
  <c r="G7" i="7"/>
  <c r="K4"/>
  <c r="U8" i="8" s="1"/>
  <c r="V12"/>
  <c r="O9" i="7"/>
  <c r="U10" i="8"/>
  <c r="K6" i="7"/>
  <c r="U7" i="8"/>
  <c r="K5" i="7"/>
  <c r="T8" i="8"/>
  <c r="G4" i="7"/>
  <c r="P16"/>
  <c r="K9"/>
  <c r="U12" i="8" s="1"/>
  <c r="G5" i="7"/>
  <c r="T7" i="8" s="1"/>
  <c r="O8" i="7"/>
  <c r="V9" i="8" s="1"/>
  <c r="G9" i="7"/>
  <c r="P9" s="1"/>
  <c r="K7"/>
  <c r="U20" i="8" s="1"/>
  <c r="O7" i="7"/>
  <c r="V20" i="8" s="1"/>
  <c r="K8" i="7"/>
  <c r="U9" i="8" s="1"/>
  <c r="W9" s="1"/>
  <c r="O6" i="7"/>
  <c r="V10" i="8" s="1"/>
  <c r="D6"/>
  <c r="D17"/>
  <c r="D19"/>
  <c r="D25"/>
  <c r="D14"/>
  <c r="D11"/>
  <c r="D23"/>
  <c r="D16"/>
  <c r="D24"/>
  <c r="D15"/>
  <c r="D13"/>
  <c r="D22"/>
  <c r="D5"/>
  <c r="D18"/>
  <c r="D21"/>
  <c r="S10"/>
  <c r="S8"/>
  <c r="K10" i="2"/>
  <c r="K9"/>
  <c r="K8"/>
  <c r="P3" i="3"/>
  <c r="P5"/>
  <c r="Q5" i="6"/>
  <c r="Q7" i="8"/>
  <c r="S7" s="1"/>
  <c r="Q4" i="6"/>
  <c r="P12" i="8"/>
  <c r="S12" s="1"/>
  <c r="Q9" i="6"/>
  <c r="Q8"/>
  <c r="P9" i="8"/>
  <c r="S9" s="1"/>
  <c r="Q7" i="6"/>
  <c r="P20" i="8"/>
  <c r="S20" s="1"/>
  <c r="Q6" i="6"/>
  <c r="O7" i="8"/>
  <c r="N8"/>
  <c r="O8" s="1"/>
  <c r="P4" i="3"/>
  <c r="P7"/>
  <c r="P6"/>
  <c r="P9"/>
  <c r="P8"/>
  <c r="O9" i="8"/>
  <c r="O20"/>
  <c r="O10"/>
  <c r="K5" i="2"/>
  <c r="J8" i="8"/>
  <c r="K8" s="1"/>
  <c r="J10"/>
  <c r="K10" s="1"/>
  <c r="K7" i="2"/>
  <c r="J7" i="8"/>
  <c r="K7" s="1"/>
  <c r="K6" i="2"/>
  <c r="K12" i="8"/>
  <c r="K9"/>
  <c r="K20"/>
  <c r="E12"/>
  <c r="H12" s="1"/>
  <c r="E9"/>
  <c r="H9" s="1"/>
  <c r="E20"/>
  <c r="H20" s="1"/>
  <c r="E10"/>
  <c r="H10" s="1"/>
  <c r="E7"/>
  <c r="H7" s="1"/>
  <c r="E8"/>
  <c r="H8" s="1"/>
  <c r="O12"/>
  <c r="P4" i="7"/>
  <c r="P8"/>
  <c r="P6"/>
  <c r="P5"/>
  <c r="P3"/>
  <c r="W7" i="8" l="1"/>
  <c r="D7" s="1"/>
  <c r="W8"/>
  <c r="W10"/>
  <c r="D10" s="1"/>
  <c r="W20"/>
  <c r="D20" s="1"/>
  <c r="P7" i="7"/>
  <c r="T12" i="8"/>
  <c r="W12" s="1"/>
  <c r="D12" s="1"/>
  <c r="D8"/>
  <c r="D9"/>
</calcChain>
</file>

<file path=xl/sharedStrings.xml><?xml version="1.0" encoding="utf-8"?>
<sst xmlns="http://schemas.openxmlformats.org/spreadsheetml/2006/main" count="660" uniqueCount="202">
  <si>
    <t>Показатель 1.1</t>
  </si>
  <si>
    <t>№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</si>
  <si>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</si>
  <si>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</si>
  <si>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</si>
  <si>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</si>
  <si>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</si>
  <si>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</si>
  <si>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</si>
  <si>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</si>
  <si>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</si>
  <si>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</si>
  <si>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</si>
  <si>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</si>
  <si>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</si>
  <si>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</si>
  <si>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</si>
  <si>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</si>
  <si>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</si>
  <si>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</si>
  <si>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</si>
  <si>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</si>
  <si>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</si>
  <si>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</si>
  <si>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</si>
  <si>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</si>
  <si>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</si>
  <si>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</si>
  <si>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</si>
  <si>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</si>
  <si>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</si>
  <si>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</si>
  <si>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</si>
  <si>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</si>
  <si>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Барнаул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</si>
  <si>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</si>
  <si>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</si>
  <si>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</si>
  <si>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</si>
  <si>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</si>
  <si>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</si>
  <si>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</si>
  <si>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</si>
  <si>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</si>
  <si>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</si>
  <si>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</si>
  <si>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</si>
  <si>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</si>
  <si>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</si>
  <si>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</si>
  <si>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</si>
  <si>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</si>
  <si>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</si>
  <si>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</si>
  <si>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</si>
  <si>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</si>
  <si>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</si>
  <si>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</si>
  <si>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</si>
  <si>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</si>
  <si>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</si>
  <si>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</si>
  <si>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</si>
  <si>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</si>
  <si>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</si>
  <si>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</si>
  <si>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</si>
  <si>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</si>
  <si>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</si>
  <si>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</si>
  <si>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</si>
  <si>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</si>
  <si>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</si>
  <si>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</si>
  <si>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</si>
  <si>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</si>
  <si>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</si>
  <si>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</si>
  <si>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</si>
  <si>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</si>
  <si>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</si>
  <si>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</si>
  <si>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</si>
  <si>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</si>
  <si>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</si>
  <si>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</si>
  <si>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</si>
  <si>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</si>
  <si>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К1</t>
  </si>
  <si>
    <t>К2</t>
  </si>
  <si>
    <t>К3</t>
  </si>
  <si>
    <t>К4</t>
  </si>
  <si>
    <t>К5</t>
  </si>
  <si>
    <t>1.1</t>
  </si>
  <si>
    <t>1.2</t>
  </si>
  <si>
    <t>1.3</t>
  </si>
  <si>
    <t>1 - Показатели, характеризующие откртость и доступность информации об организации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</si>
  <si>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</si>
  <si>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</si>
  <si>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</si>
  <si>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</si>
  <si>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</si>
  <si>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</si>
  <si>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</si>
  <si>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</si>
  <si>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</si>
  <si>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</si>
  <si>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</si>
  <si>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Алейск</t>
  </si>
  <si>
    <t>«Алейский центр помощи детям, оставшимся без попечения родителей»</t>
  </si>
  <si>
    <t>Алтайский</t>
  </si>
  <si>
    <t>«Алтайский центр помощи детям, оставшимся без попечения родителей им. В.С. Ершова»</t>
  </si>
  <si>
    <t>«Барнаульский центр помощи детям, оставшимся без попечения родителей, № 1»</t>
  </si>
  <si>
    <t>«Барнаульский центр помощи детям, оставшимся без попечения родителей, № 2»</t>
  </si>
  <si>
    <t xml:space="preserve"> «Барнаульский центр помощи детям, оставшимся без попечения родителей, № 3»</t>
  </si>
  <si>
    <t>«Барнаульский центр помощи детям, оставшимся без попечения родителей, № 4»</t>
  </si>
  <si>
    <t>Бийск</t>
  </si>
  <si>
    <t>«Бийский центр помощи детям, оставшимся без попечения родителей»</t>
  </si>
  <si>
    <t>Волчихинский</t>
  </si>
  <si>
    <t>«Волчихинский центр помощи детям, оставшимся без попечения родителей»</t>
  </si>
  <si>
    <t>Заринск</t>
  </si>
  <si>
    <t>«Заринский центр помощи детям, оставшимся без попечения родителей»</t>
  </si>
  <si>
    <t>Каменский</t>
  </si>
  <si>
    <t>«Каменский центр помощи детям, оставшимся без попечения родителей»</t>
  </si>
  <si>
    <t>Рубцовский</t>
  </si>
  <si>
    <t>«Куйбышевский центр помощи детям, оставшимся без попечения родителей»</t>
  </si>
  <si>
    <t>Кытмановский</t>
  </si>
  <si>
    <t>«Кытмановский центр помощи детям, оставшимся без попечения родителей»</t>
  </si>
  <si>
    <t>Михайловский</t>
  </si>
  <si>
    <t>«Михайловский центр помощи детям, оставшимся без попечения родителей»</t>
  </si>
  <si>
    <t>Павловский</t>
  </si>
  <si>
    <t>«Павловский центр помощи детям, оставшимся без попечения родителей»</t>
  </si>
  <si>
    <t>Панкрушихинский</t>
  </si>
  <si>
    <t>«Панкрушихинский центр помощи детям, оставшимся без попечения родителей»</t>
  </si>
  <si>
    <t>Поспелихинский</t>
  </si>
  <si>
    <t>«Поспелихинский центр помощи детям, оставшимся без попечения родителей»</t>
  </si>
  <si>
    <t>Романовский</t>
  </si>
  <si>
    <t>«Романовский центр помощи детям, оставшимся без попечения родителей»</t>
  </si>
  <si>
    <t>Рубцовск</t>
  </si>
  <si>
    <t>«Рубцовский центр помощи детям, оставшимся без попечения родителей»</t>
  </si>
  <si>
    <t>Тальменский</t>
  </si>
  <si>
    <t>«Среднесибирский центр помощи детям, оставшимся без попечения родителей»</t>
  </si>
  <si>
    <t>Топчихинский</t>
  </si>
  <si>
    <t>«Топчихинский центр помощи детям, оставшимся без попечения родителей»</t>
  </si>
  <si>
    <t>Троицкий</t>
  </si>
  <si>
    <t>«Троицкий центр помощи детям, оставшимся без попечения родителей»</t>
  </si>
  <si>
    <t>Яровое</t>
  </si>
  <si>
    <t>«Яровской центр помощи детям, оставшимся без попечения родителей»</t>
  </si>
  <si>
    <t>г. Алейск</t>
  </si>
  <si>
    <t>Алтайский район</t>
  </si>
  <si>
    <t>г. Барнаул</t>
  </si>
  <si>
    <t>г. Бийск</t>
  </si>
  <si>
    <t>Волчихинский район</t>
  </si>
  <si>
    <t>г. Заринск</t>
  </si>
  <si>
    <t>Каменский район</t>
  </si>
  <si>
    <t>Рубцовский район</t>
  </si>
  <si>
    <t>Кытмановский район</t>
  </si>
  <si>
    <t>Михайловский район</t>
  </si>
  <si>
    <t>Павловский район</t>
  </si>
  <si>
    <t>Панкрушихинский район</t>
  </si>
  <si>
    <t>Поспелихинский район</t>
  </si>
  <si>
    <t>Романовский район</t>
  </si>
  <si>
    <t>г. Рубцовск</t>
  </si>
  <si>
    <t>Тальменский район</t>
  </si>
  <si>
    <t>Топчихинский район</t>
  </si>
  <si>
    <t>Троицкий район</t>
  </si>
  <si>
    <t>г. Яровое</t>
  </si>
  <si>
    <t>КГБУ «Барнаульский центр помощи детям, оставшимся без попечения родителей, № 1»</t>
  </si>
  <si>
    <t>КГБУ «Барнаульский центр помощи детям, оставшимся без попечения родителей, № 2»</t>
  </si>
  <si>
    <t>КГБУ  «Алейский центр помощи детям, оставшимся без попечения родителей»</t>
  </si>
  <si>
    <t>КГБУ  «Алтайский центр помощи детям, оставшимся без попечения родителей им. В.С. Ершова»</t>
  </si>
  <si>
    <t>КГБУ  «Барнаульский центр помощи детям, оставшимся без попечения родителей, № 3»</t>
  </si>
  <si>
    <t>КГБУ «Барнаульский центр помощи детям, оставшимся без попечения родителей, № 4»</t>
  </si>
  <si>
    <t>КГБУ «Бийский центр помощи детям, оставшимся без попечения родителей»</t>
  </si>
  <si>
    <t>КГБУ «Волчихинский центр помощи детям, оставшимся без попечения родителей»</t>
  </si>
  <si>
    <t>КГБУ «Заринский центр помощи детям, оставшимся без попечения родителей»</t>
  </si>
  <si>
    <t>КГБУ «Каменский центр помощи детям, оставшимся без попечения родителей»</t>
  </si>
  <si>
    <t>КГБУ «Куйбышевский центр помощи детям, оставшимся без попечения родителей»</t>
  </si>
  <si>
    <t>КГБУ «Кытмановский центр помощи детям, оставшимся без попечения родителей»</t>
  </si>
  <si>
    <t>КГБУ «Михайловский центр помощи детям, оставшимся без попечения родителей»</t>
  </si>
  <si>
    <t>КГБУ «Павловский центр помощи детям, оставшимся без попечения родителей»</t>
  </si>
  <si>
    <t>КГБУ «Панкрушихинский центр помощи детям, оставшимся без попечения родителей»</t>
  </si>
  <si>
    <t>КГБУ «Поспелихинский центр помощи детям, оставшимся без попечения родителей»</t>
  </si>
  <si>
    <t>КГБУ «Романовский центр помощи детям, оставшимся без попечения родителей»</t>
  </si>
  <si>
    <t>КГБУ «Рубцовский центр помощи детям, оставшимся без попечения родителей»</t>
  </si>
  <si>
    <t>КГБУ «Среднесибирский центр помощи детям, оставшимся без попечения родителей»</t>
  </si>
  <si>
    <t>КГБУ «Топчихинский центр помощи детям, оставшимся без попечения родителей»</t>
  </si>
  <si>
    <t>КГБУ «Троицкий центр помощи детям, оставшимся без попечения родителей»</t>
  </si>
  <si>
    <t>КГБУ «Яровской центр помощи детям, оставшимся без попечения родителей»</t>
  </si>
  <si>
    <t>Общий итог</t>
  </si>
  <si>
    <t>Среднее по региону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</si>
  <si>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</si>
  <si>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</si>
  <si>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</si>
  <si>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</si>
  <si>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</si>
  <si>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№ п/п</t>
  </si>
  <si>
    <t>Итого:</t>
  </si>
  <si>
    <t>Обеспечение в организации социальной сферы комфортных условий для предоставления услуг</t>
  </si>
  <si>
    <t>Количество условий</t>
  </si>
  <si>
    <t xml:space="preserve">Муниципальное образование </t>
  </si>
  <si>
    <t/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</si>
</sst>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/>
    <xf numFmtId="0" fontId="3" fillId="0" borderId="0" xfId="0" applyFont="1" applyFill="1"/>
    <xf numFmtId="164" fontId="0" fillId="0" borderId="0" xfId="0" applyNumberFormat="1" applyFill="1"/>
    <xf numFmtId="0" fontId="0" fillId="0" borderId="0" xfId="0" applyNumberFormat="1" applyFill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textRotation="90" wrapText="1"/>
    </xf>
    <xf numFmtId="0" fontId="1" fillId="0" borderId="1" xfId="0" applyFont="1" applyBorder="1" applyAlignment="1">
      <alignment horizontal="left" textRotation="90"/>
    </xf>
    <xf numFmtId="2" fontId="1" fillId="0" borderId="1" xfId="0" applyNumberFormat="1" applyFont="1" applyBorder="1" applyAlignment="1">
      <alignment horizontal="left" textRotation="90" wrapText="1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/>
    <xf numFmtId="164" fontId="3" fillId="0" borderId="1" xfId="0" applyNumberFormat="1" applyFont="1" applyFill="1" applyBorder="1"/>
    <xf numFmtId="0" fontId="6" fillId="0" borderId="1" xfId="0" applyFont="1" applyBorder="1" applyAlignment="1">
      <alignment horizontal="center" textRotation="90" wrapText="1"/>
    </xf>
    <xf numFmtId="0" fontId="0" fillId="0" borderId="0" xfId="0" applyAlignment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0" xfId="0" applyFill="1" applyAlignment="1"/>
    <xf numFmtId="164" fontId="0" fillId="0" borderId="0" xfId="0" applyNumberFormat="1" applyFill="1" applyAlignment="1"/>
    <xf numFmtId="0" fontId="7" fillId="0" borderId="1" xfId="0" applyFont="1" applyFill="1" applyBorder="1"/>
    <xf numFmtId="164" fontId="7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0" xfId="0" applyFont="1" applyFill="1" applyBorder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/>
    <xf numFmtId="164" fontId="3" fillId="0" borderId="1" xfId="0" applyNumberFormat="1" applyFont="1" applyFill="1" applyBorder="1"/>
    <xf numFmtId="0" fontId="3" fillId="0" borderId="1" xfId="0" applyFont="1" applyFill="1" applyBorder="1"/>
    <xf numFmtId="0" fontId="7" fillId="0" borderId="1" xfId="0" applyFont="1" applyFill="1" applyBorder="1"/>
    <xf numFmtId="164" fontId="7" fillId="0" borderId="1" xfId="0" applyNumberFormat="1" applyFont="1" applyFill="1" applyBorder="1"/>
    <xf numFmtId="164" fontId="3" fillId="0" borderId="1" xfId="0" applyNumberFormat="1" applyFont="1" applyFill="1" applyBorder="1"/>
    <xf numFmtId="164" fontId="7" fillId="0" borderId="1" xfId="0" applyNumberFormat="1" applyFont="1" applyFill="1" applyBorder="1"/>
    <xf numFmtId="164" fontId="3" fillId="0" borderId="1" xfId="0" applyNumberFormat="1" applyFont="1" applyFill="1" applyBorder="1"/>
    <xf numFmtId="164" fontId="7" fillId="0" borderId="1" xfId="0" applyNumberFormat="1" applyFont="1" applyFill="1" applyBorder="1"/>
    <xf numFmtId="164" fontId="3" fillId="0" borderId="1" xfId="0" applyNumberFormat="1" applyFont="1" applyFill="1" applyBorder="1"/>
    <xf numFmtId="0" fontId="3" fillId="0" borderId="1" xfId="0" applyFont="1" applyFill="1" applyBorder="1"/>
    <xf numFmtId="2" fontId="6" fillId="0" borderId="2" xfId="0" applyNumberFormat="1" applyFont="1" applyBorder="1" applyAlignment="1">
      <alignment horizontal="center" textRotation="90" wrapText="1"/>
    </xf>
    <xf numFmtId="2" fontId="6" fillId="0" borderId="4" xfId="0" applyNumberFormat="1" applyFont="1" applyBorder="1" applyAlignment="1">
      <alignment horizontal="center" textRotation="90" wrapText="1"/>
    </xf>
    <xf numFmtId="0" fontId="1" fillId="0" borderId="5" xfId="0" applyFont="1" applyBorder="1" applyAlignment="1">
      <alignment horizontal="left" textRotation="90" wrapText="1"/>
    </xf>
    <xf numFmtId="0" fontId="1" fillId="0" borderId="7" xfId="0" applyFont="1" applyBorder="1" applyAlignment="1">
      <alignment horizontal="left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textRotation="90" wrapText="1"/>
    </xf>
    <xf numFmtId="0" fontId="6" fillId="0" borderId="4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wrapText="0" readingOrder="0"/>
    </dxf>
    <dxf>
      <alignment wrapTex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" refreshedDate="44172.91714085648" createdVersion="6" refreshedVersion="6" minRefreshableVersion="3" recordCount="22">
  <cacheSource type="worksheet">
    <worksheetSource ref="B29:D51" sheet="Интегр"/>
  </cacheSource>
  <cacheFields count="3">
    <cacheField name="Муниципальное образование" numFmtId="0">
      <sharedItems count="19">
        <s v="Поспелихинский район"/>
        <s v="Троицкий район"/>
        <s v="г. Бийск"/>
        <s v="г. Заринск"/>
        <s v="Алтайский район"/>
        <s v="г. Алейск"/>
        <s v="г. Барнаул"/>
        <s v="г. Яровое"/>
        <s v="Волчихинский район"/>
        <s v="Кытмановский район"/>
        <s v="Михайловский район"/>
        <s v="Рубцовский район"/>
        <s v="Каменский район"/>
        <s v="Павловский район"/>
        <s v="г. Рубцовск"/>
        <s v="Тальменский район"/>
        <s v="Романовский район"/>
        <s v="Панкрушихинский район"/>
        <s v="Топчихинский район"/>
      </sharedItems>
    </cacheField>
    <cacheField name="Наименование образовательной организации" numFmtId="0">
      <sharedItems/>
    </cacheField>
    <cacheField name="Интегральное значение показателя" numFmtId="164">
      <sharedItems containsSemiMixedTypes="0" containsString="0" containsNumber="1" minValue="78.469727047146392" maxValue="97.3343434343434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s v="КГБУ «Поспелихинский центр помощи детям, оставшимся без попечения родителей»"/>
    <n v="97.334343434343438"/>
  </r>
  <r>
    <x v="1"/>
    <s v="КГБУ «Троицкий центр помощи детям, оставшимся без попечения родителей»"/>
    <n v="97.247058823529414"/>
  </r>
  <r>
    <x v="2"/>
    <s v="КГБУ «Бийский центр помощи детям, оставшимся без попечения родителей»"/>
    <n v="96.934375000000003"/>
  </r>
  <r>
    <x v="3"/>
    <s v="КГБУ «Заринский центр помощи детям, оставшимся без попечения родителей»"/>
    <n v="94.873529411764707"/>
  </r>
  <r>
    <x v="4"/>
    <s v="КГБУ  «Алтайский центр помощи детям, оставшимся без попечения родителей им. В.С. Ершова»"/>
    <n v="94.65"/>
  </r>
  <r>
    <x v="5"/>
    <s v="КГБУ  «Алейский центр помощи детям, оставшимся без попечения родителей»"/>
    <n v="94.484848484848484"/>
  </r>
  <r>
    <x v="6"/>
    <s v="КГБУ  «Барнаульский центр помощи детям, оставшимся без попечения родителей, № 3»"/>
    <n v="93.173295454545453"/>
  </r>
  <r>
    <x v="6"/>
    <s v="КГБУ «Барнаульский центр помощи детям, оставшимся без попечения родителей, № 1»"/>
    <n v="92.318181818181827"/>
  </r>
  <r>
    <x v="7"/>
    <s v="КГБУ «Яровской центр помощи детям, оставшимся без попечения родителей»"/>
    <n v="89.829861111111114"/>
  </r>
  <r>
    <x v="8"/>
    <s v="КГБУ «Волчихинский центр помощи детям, оставшимся без попечения родителей»"/>
    <n v="89.707142857142856"/>
  </r>
  <r>
    <x v="9"/>
    <s v="КГБУ «Кытмановский центр помощи детям, оставшимся без попечения родителей»"/>
    <n v="89.045454545454547"/>
  </r>
  <r>
    <x v="10"/>
    <s v="КГБУ «Михайловский центр помощи детям, оставшимся без попечения родителей»"/>
    <n v="88.536363636363632"/>
  </r>
  <r>
    <x v="11"/>
    <s v="КГБУ «Куйбышевский центр помощи детям, оставшимся без попечения родителей»"/>
    <n v="88.118181818181824"/>
  </r>
  <r>
    <x v="12"/>
    <s v="КГБУ «Каменский центр помощи детям, оставшимся без попечения родителей»"/>
    <n v="88.071875000000006"/>
  </r>
  <r>
    <x v="13"/>
    <s v="КГБУ «Павловский центр помощи детям, оставшимся без попечения родителей»"/>
    <n v="87.981250000000003"/>
  </r>
  <r>
    <x v="6"/>
    <s v="КГБУ «Барнаульский центр помощи детям, оставшимся без попечения родителей, № 4»"/>
    <n v="87.696736596736599"/>
  </r>
  <r>
    <x v="6"/>
    <s v="КГБУ «Барнаульский центр помощи детям, оставшимся без попечения родителей, № 2»"/>
    <n v="85.939583333333331"/>
  </r>
  <r>
    <x v="14"/>
    <s v="КГБУ «Рубцовский центр помощи детям, оставшимся без попечения родителей»"/>
    <n v="85.296875"/>
  </r>
  <r>
    <x v="15"/>
    <s v="КГБУ «Среднесибирский центр помощи детям, оставшимся без попечения родителей»"/>
    <n v="84.561764705882354"/>
  </r>
  <r>
    <x v="16"/>
    <s v="КГБУ «Романовский центр помощи детям, оставшимся без попечения родителей»"/>
    <n v="80.739393939393935"/>
  </r>
  <r>
    <x v="17"/>
    <s v="КГБУ «Панкрушихинский центр помощи детям, оставшимся без попечения родителей»"/>
    <n v="79.234453781512599"/>
  </r>
  <r>
    <x v="18"/>
    <s v="КГБУ «Топчихинский центр помощи детям, оставшимся без попечения родителей»"/>
    <n v="78.4697270471463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20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6" indent="0" outline="1" outlineData="1" multipleFieldFilters="0" rowHeaderCaption="">
  <location ref="B64:B84" firstHeaderRow="1" firstDataRow="1" firstDataCol="1"/>
  <pivotFields count="3">
    <pivotField axis="axisRow" showAll="0">
      <items count="20">
        <item x="8"/>
        <item x="5"/>
        <item x="6"/>
        <item x="4"/>
        <item x="2"/>
        <item x="3"/>
        <item x="14"/>
        <item x="7"/>
        <item x="12"/>
        <item x="9"/>
        <item x="10"/>
        <item x="13"/>
        <item x="17"/>
        <item x="0"/>
        <item x="16"/>
        <item x="11"/>
        <item x="15"/>
        <item x="18"/>
        <item x="1"/>
        <item t="default"/>
      </items>
    </pivotField>
    <pivotField showAll="0"/>
    <pivotField numFmtId="164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type="all" dataOnly="0" outline="0" fieldPosition="0"/>
    </format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25"/>
  <sheetViews>
    <sheetView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13" sqref="A13:XFD13"/>
    </sheetView>
  </sheetViews>
  <sheetFormatPr defaultRowHeight="15"/>
  <cols>
    <col min="1" max="1" width="15.7109375" style="2" customWidth="1"/>
    <col min="2" max="2" width="84.85546875" style="14" customWidth="1"/>
    <col min="9" max="9" width="11.42578125" customWidth="1"/>
    <col min="12" max="12" width="10.5703125" customWidth="1"/>
  </cols>
  <sheetData>
    <row r="1" spans="1:18">
      <c r="A1" s="65" t="s">
        <v>82</v>
      </c>
      <c r="B1" s="67" t="s">
        <v>73</v>
      </c>
      <c r="C1" s="69" t="s">
        <v>0</v>
      </c>
      <c r="D1" s="70"/>
      <c r="E1" s="70"/>
      <c r="F1" s="70"/>
      <c r="G1" s="70"/>
      <c r="H1" s="71"/>
      <c r="I1" s="69" t="s">
        <v>4</v>
      </c>
      <c r="J1" s="70"/>
      <c r="K1" s="71"/>
      <c r="L1" s="69" t="s">
        <v>8</v>
      </c>
      <c r="M1" s="70"/>
      <c r="N1" s="70"/>
      <c r="O1" s="70"/>
      <c r="P1" s="70"/>
      <c r="Q1" s="71"/>
      <c r="R1" s="61" t="s">
        <v>17</v>
      </c>
    </row>
    <row r="2" spans="1:18" ht="166.5" customHeight="1">
      <c r="A2" s="66"/>
      <c r="B2" s="68"/>
      <c r="C2" s="63" t="s">
        <v>2</v>
      </c>
      <c r="D2" s="64"/>
      <c r="E2" s="63" t="s">
        <v>3</v>
      </c>
      <c r="F2" s="64"/>
      <c r="G2" s="17" t="s">
        <v>15</v>
      </c>
      <c r="H2" s="17" t="s">
        <v>16</v>
      </c>
      <c r="I2" s="16" t="s">
        <v>5</v>
      </c>
      <c r="J2" s="16" t="s">
        <v>6</v>
      </c>
      <c r="K2" s="16" t="s">
        <v>7</v>
      </c>
      <c r="L2" s="18" t="s">
        <v>9</v>
      </c>
      <c r="M2" s="18" t="s">
        <v>10</v>
      </c>
      <c r="N2" s="18" t="s">
        <v>11</v>
      </c>
      <c r="O2" s="18" t="s">
        <v>10</v>
      </c>
      <c r="P2" s="18" t="s">
        <v>12</v>
      </c>
      <c r="Q2" s="18" t="s">
        <v>13</v>
      </c>
      <c r="R2" s="62"/>
    </row>
    <row r="3" spans="1:18">
      <c r="A3" s="7"/>
      <c r="B3" s="13"/>
      <c r="C3" s="15"/>
      <c r="D3" s="15"/>
      <c r="E3" s="15"/>
      <c r="F3" s="15"/>
      <c r="G3" s="15">
        <v>100</v>
      </c>
      <c r="H3" s="15">
        <v>30</v>
      </c>
      <c r="I3" s="15"/>
      <c r="J3" s="15">
        <v>100</v>
      </c>
      <c r="K3" s="15">
        <v>30</v>
      </c>
      <c r="L3" s="15"/>
      <c r="M3" s="15"/>
      <c r="N3" s="15"/>
      <c r="O3" s="15"/>
      <c r="P3" s="15">
        <v>100</v>
      </c>
      <c r="Q3" s="15">
        <v>40</v>
      </c>
      <c r="R3" s="19">
        <f>H3+K3+Q3</f>
        <v>100</v>
      </c>
    </row>
    <row r="4" spans="1:18">
      <c r="A4" s="7" t="s">
        <v>108</v>
      </c>
      <c r="B4" s="13" t="s">
        <v>109</v>
      </c>
      <c r="C4" s="7">
        <v>20</v>
      </c>
      <c r="D4" s="7">
        <v>33</v>
      </c>
      <c r="E4" s="7">
        <v>9</v>
      </c>
      <c r="F4" s="7">
        <v>9</v>
      </c>
      <c r="G4" s="46">
        <v>80.099999999999994</v>
      </c>
      <c r="H4" s="46">
        <f>G4*0.3</f>
        <v>24.029999999999998</v>
      </c>
      <c r="I4" s="7">
        <v>3</v>
      </c>
      <c r="J4" s="7">
        <f>IF(I4&lt;=3,I4*30,100)</f>
        <v>90</v>
      </c>
      <c r="K4" s="10">
        <f>J4*0.3</f>
        <v>27</v>
      </c>
      <c r="L4" s="7">
        <v>8</v>
      </c>
      <c r="M4" s="7">
        <v>8</v>
      </c>
      <c r="N4" s="7">
        <v>4</v>
      </c>
      <c r="O4" s="7">
        <v>4</v>
      </c>
      <c r="P4" s="10">
        <f>0.5*(L4/M4+N4/O4)*100</f>
        <v>100</v>
      </c>
      <c r="Q4" s="10">
        <f>P4*0.4</f>
        <v>40</v>
      </c>
      <c r="R4" s="46">
        <f t="shared" ref="R4:R25" si="0">H4+K4+Q4</f>
        <v>91.03</v>
      </c>
    </row>
    <row r="5" spans="1:18">
      <c r="A5" s="7" t="s">
        <v>110</v>
      </c>
      <c r="B5" s="13" t="s">
        <v>111</v>
      </c>
      <c r="C5" s="7">
        <v>25.5</v>
      </c>
      <c r="D5" s="7">
        <v>34</v>
      </c>
      <c r="E5" s="7">
        <v>9</v>
      </c>
      <c r="F5" s="7">
        <v>9</v>
      </c>
      <c r="G5" s="46">
        <v>87.9</v>
      </c>
      <c r="H5" s="46">
        <f t="shared" ref="H5:H25" si="1">G5*0.3</f>
        <v>26.37</v>
      </c>
      <c r="I5" s="7">
        <v>3</v>
      </c>
      <c r="J5" s="7">
        <f t="shared" ref="J5:J25" si="2">IF(I5&lt;=3,I5*30,100)</f>
        <v>90</v>
      </c>
      <c r="K5" s="10">
        <f t="shared" ref="K5:K8" si="3">J5*0.3</f>
        <v>27</v>
      </c>
      <c r="L5" s="7">
        <v>10</v>
      </c>
      <c r="M5" s="7">
        <v>10</v>
      </c>
      <c r="N5" s="7">
        <v>9</v>
      </c>
      <c r="O5" s="7">
        <v>9</v>
      </c>
      <c r="P5" s="10">
        <f t="shared" ref="P5:P25" si="4">0.5*(L5/M5+N5/O5)*100</f>
        <v>100</v>
      </c>
      <c r="Q5" s="10">
        <f t="shared" ref="Q5:Q25" si="5">P5*0.4</f>
        <v>40</v>
      </c>
      <c r="R5" s="46">
        <f t="shared" si="0"/>
        <v>93.37</v>
      </c>
    </row>
    <row r="6" spans="1:18">
      <c r="A6" s="7" t="s">
        <v>34</v>
      </c>
      <c r="B6" s="13" t="s">
        <v>112</v>
      </c>
      <c r="C6" s="7">
        <v>25.5</v>
      </c>
      <c r="D6" s="7">
        <v>33</v>
      </c>
      <c r="E6" s="7">
        <v>9</v>
      </c>
      <c r="F6" s="7">
        <v>9</v>
      </c>
      <c r="G6" s="46">
        <v>88.9</v>
      </c>
      <c r="H6" s="46">
        <f t="shared" si="1"/>
        <v>26.67</v>
      </c>
      <c r="I6" s="7">
        <v>3</v>
      </c>
      <c r="J6" s="7">
        <f t="shared" si="2"/>
        <v>90</v>
      </c>
      <c r="K6" s="10">
        <f t="shared" si="3"/>
        <v>27</v>
      </c>
      <c r="L6" s="7">
        <v>10</v>
      </c>
      <c r="M6" s="7">
        <v>10</v>
      </c>
      <c r="N6" s="7">
        <v>9</v>
      </c>
      <c r="O6" s="7">
        <v>9</v>
      </c>
      <c r="P6" s="10">
        <f t="shared" si="4"/>
        <v>100</v>
      </c>
      <c r="Q6" s="10">
        <f t="shared" si="5"/>
        <v>40</v>
      </c>
      <c r="R6" s="46">
        <f t="shared" si="0"/>
        <v>93.67</v>
      </c>
    </row>
    <row r="7" spans="1:18">
      <c r="A7" s="7" t="s">
        <v>34</v>
      </c>
      <c r="B7" s="13" t="s">
        <v>113</v>
      </c>
      <c r="C7" s="7">
        <v>15</v>
      </c>
      <c r="D7" s="7">
        <v>32</v>
      </c>
      <c r="E7" s="7">
        <v>7</v>
      </c>
      <c r="F7" s="7">
        <v>9</v>
      </c>
      <c r="G7" s="46">
        <v>62.1</v>
      </c>
      <c r="H7" s="46">
        <f t="shared" si="1"/>
        <v>18.63</v>
      </c>
      <c r="I7" s="7">
        <v>3</v>
      </c>
      <c r="J7" s="7">
        <f t="shared" si="2"/>
        <v>90</v>
      </c>
      <c r="K7" s="10">
        <f t="shared" si="3"/>
        <v>27</v>
      </c>
      <c r="L7" s="7">
        <v>14</v>
      </c>
      <c r="M7" s="7">
        <v>14</v>
      </c>
      <c r="N7" s="7">
        <v>14</v>
      </c>
      <c r="O7" s="7">
        <v>14</v>
      </c>
      <c r="P7" s="10">
        <f t="shared" si="4"/>
        <v>100</v>
      </c>
      <c r="Q7" s="10">
        <f t="shared" si="5"/>
        <v>40</v>
      </c>
      <c r="R7" s="46">
        <f t="shared" si="0"/>
        <v>85.63</v>
      </c>
    </row>
    <row r="8" spans="1:18">
      <c r="A8" s="7" t="s">
        <v>34</v>
      </c>
      <c r="B8" s="13" t="s">
        <v>114</v>
      </c>
      <c r="C8" s="7">
        <v>29</v>
      </c>
      <c r="D8" s="7">
        <v>32</v>
      </c>
      <c r="E8" s="7">
        <v>9</v>
      </c>
      <c r="F8" s="7">
        <v>9</v>
      </c>
      <c r="G8" s="46">
        <v>95</v>
      </c>
      <c r="H8" s="46">
        <f t="shared" si="1"/>
        <v>28.5</v>
      </c>
      <c r="I8" s="7">
        <v>4</v>
      </c>
      <c r="J8" s="7">
        <f t="shared" si="2"/>
        <v>100</v>
      </c>
      <c r="K8" s="10">
        <f t="shared" si="3"/>
        <v>30</v>
      </c>
      <c r="L8" s="7">
        <v>9</v>
      </c>
      <c r="M8" s="7">
        <v>9</v>
      </c>
      <c r="N8" s="7">
        <v>2</v>
      </c>
      <c r="O8" s="7">
        <v>2</v>
      </c>
      <c r="P8" s="10">
        <f t="shared" si="4"/>
        <v>100</v>
      </c>
      <c r="Q8" s="10">
        <f t="shared" si="5"/>
        <v>40</v>
      </c>
      <c r="R8" s="46">
        <f t="shared" si="0"/>
        <v>98.5</v>
      </c>
    </row>
    <row r="9" spans="1:18">
      <c r="A9" s="7" t="s">
        <v>34</v>
      </c>
      <c r="B9" s="13" t="s">
        <v>115</v>
      </c>
      <c r="C9" s="7">
        <v>6</v>
      </c>
      <c r="D9" s="7">
        <v>33</v>
      </c>
      <c r="E9" s="7">
        <v>8</v>
      </c>
      <c r="F9" s="7">
        <v>9</v>
      </c>
      <c r="G9" s="46">
        <v>53</v>
      </c>
      <c r="H9" s="46">
        <f t="shared" si="1"/>
        <v>15.899999999999999</v>
      </c>
      <c r="I9" s="7">
        <v>2</v>
      </c>
      <c r="J9" s="7">
        <f t="shared" si="2"/>
        <v>60</v>
      </c>
      <c r="K9" s="10">
        <f>J9*0.3</f>
        <v>18</v>
      </c>
      <c r="L9" s="7">
        <v>8</v>
      </c>
      <c r="M9" s="7">
        <v>8</v>
      </c>
      <c r="N9" s="7">
        <v>2</v>
      </c>
      <c r="O9" s="7">
        <v>2</v>
      </c>
      <c r="P9" s="10">
        <f t="shared" si="4"/>
        <v>100</v>
      </c>
      <c r="Q9" s="10">
        <f t="shared" si="5"/>
        <v>40</v>
      </c>
      <c r="R9" s="46">
        <f t="shared" si="0"/>
        <v>73.900000000000006</v>
      </c>
    </row>
    <row r="10" spans="1:18">
      <c r="A10" s="7" t="s">
        <v>116</v>
      </c>
      <c r="B10" s="13" t="s">
        <v>117</v>
      </c>
      <c r="C10" s="7">
        <v>18.5</v>
      </c>
      <c r="D10" s="7">
        <v>32</v>
      </c>
      <c r="E10" s="7">
        <v>9</v>
      </c>
      <c r="F10" s="7">
        <v>9</v>
      </c>
      <c r="G10" s="46">
        <v>79.900000000000006</v>
      </c>
      <c r="H10" s="46">
        <f t="shared" si="1"/>
        <v>23.970000000000002</v>
      </c>
      <c r="I10" s="7">
        <v>3</v>
      </c>
      <c r="J10" s="7">
        <f t="shared" si="2"/>
        <v>90</v>
      </c>
      <c r="K10" s="10">
        <f t="shared" ref="K10:K25" si="6">J10*0.3</f>
        <v>27</v>
      </c>
      <c r="L10" s="7">
        <v>6</v>
      </c>
      <c r="M10" s="7">
        <v>6</v>
      </c>
      <c r="N10" s="7">
        <v>4</v>
      </c>
      <c r="O10" s="7">
        <v>4</v>
      </c>
      <c r="P10" s="10">
        <f t="shared" si="4"/>
        <v>100</v>
      </c>
      <c r="Q10" s="10">
        <f t="shared" si="5"/>
        <v>40</v>
      </c>
      <c r="R10" s="46">
        <f t="shared" si="0"/>
        <v>90.97</v>
      </c>
    </row>
    <row r="11" spans="1:18">
      <c r="A11" s="7" t="s">
        <v>118</v>
      </c>
      <c r="B11" s="13" t="s">
        <v>119</v>
      </c>
      <c r="C11" s="7">
        <v>25.5</v>
      </c>
      <c r="D11" s="7">
        <v>34</v>
      </c>
      <c r="E11" s="7">
        <v>9</v>
      </c>
      <c r="F11" s="7">
        <v>9</v>
      </c>
      <c r="G11" s="46">
        <v>87.9</v>
      </c>
      <c r="H11" s="46">
        <f t="shared" si="1"/>
        <v>26.37</v>
      </c>
      <c r="I11" s="7">
        <v>4</v>
      </c>
      <c r="J11" s="7">
        <f t="shared" si="2"/>
        <v>100</v>
      </c>
      <c r="K11" s="10">
        <f t="shared" si="6"/>
        <v>30</v>
      </c>
      <c r="L11" s="7">
        <v>6</v>
      </c>
      <c r="M11" s="7">
        <v>6</v>
      </c>
      <c r="N11" s="7">
        <v>6</v>
      </c>
      <c r="O11" s="7">
        <v>6</v>
      </c>
      <c r="P11" s="10">
        <f t="shared" si="4"/>
        <v>100</v>
      </c>
      <c r="Q11" s="10">
        <f t="shared" si="5"/>
        <v>40</v>
      </c>
      <c r="R11" s="46">
        <f t="shared" si="0"/>
        <v>96.37</v>
      </c>
    </row>
    <row r="12" spans="1:18">
      <c r="A12" s="7" t="s">
        <v>120</v>
      </c>
      <c r="B12" s="13" t="s">
        <v>121</v>
      </c>
      <c r="C12" s="7">
        <v>23.5</v>
      </c>
      <c r="D12" s="7">
        <v>34</v>
      </c>
      <c r="E12" s="7">
        <v>9</v>
      </c>
      <c r="F12" s="7">
        <v>9</v>
      </c>
      <c r="G12" s="46">
        <v>85</v>
      </c>
      <c r="H12" s="46">
        <f t="shared" si="1"/>
        <v>25.5</v>
      </c>
      <c r="I12" s="7">
        <v>2</v>
      </c>
      <c r="J12" s="7">
        <f t="shared" si="2"/>
        <v>60</v>
      </c>
      <c r="K12" s="10">
        <f t="shared" si="6"/>
        <v>18</v>
      </c>
      <c r="L12" s="7">
        <v>19</v>
      </c>
      <c r="M12" s="7">
        <v>19</v>
      </c>
      <c r="N12" s="7">
        <v>10</v>
      </c>
      <c r="O12" s="7">
        <v>10</v>
      </c>
      <c r="P12" s="10">
        <f t="shared" si="4"/>
        <v>100</v>
      </c>
      <c r="Q12" s="10">
        <f t="shared" si="5"/>
        <v>40</v>
      </c>
      <c r="R12" s="46">
        <f t="shared" si="0"/>
        <v>83.5</v>
      </c>
    </row>
    <row r="13" spans="1:18">
      <c r="A13" s="7" t="s">
        <v>122</v>
      </c>
      <c r="B13" s="13" t="s">
        <v>123</v>
      </c>
      <c r="C13" s="7">
        <v>28.5</v>
      </c>
      <c r="D13" s="7">
        <v>32</v>
      </c>
      <c r="E13" s="7">
        <v>9</v>
      </c>
      <c r="F13" s="7">
        <v>9</v>
      </c>
      <c r="G13" s="46">
        <v>95</v>
      </c>
      <c r="H13" s="46">
        <f t="shared" si="1"/>
        <v>28.5</v>
      </c>
      <c r="I13" s="7">
        <v>5</v>
      </c>
      <c r="J13" s="7">
        <f t="shared" si="2"/>
        <v>100</v>
      </c>
      <c r="K13" s="10">
        <f t="shared" si="6"/>
        <v>30</v>
      </c>
      <c r="L13" s="7">
        <v>14</v>
      </c>
      <c r="M13" s="7">
        <v>14</v>
      </c>
      <c r="N13" s="7">
        <v>10</v>
      </c>
      <c r="O13" s="7">
        <v>10</v>
      </c>
      <c r="P13" s="10">
        <f t="shared" si="4"/>
        <v>100</v>
      </c>
      <c r="Q13" s="10">
        <f t="shared" si="5"/>
        <v>40</v>
      </c>
      <c r="R13" s="46">
        <f t="shared" si="0"/>
        <v>98.5</v>
      </c>
    </row>
    <row r="14" spans="1:18">
      <c r="A14" s="7" t="s">
        <v>124</v>
      </c>
      <c r="B14" s="13" t="s">
        <v>125</v>
      </c>
      <c r="C14" s="7">
        <v>25.5</v>
      </c>
      <c r="D14" s="7">
        <v>33</v>
      </c>
      <c r="E14" s="7">
        <v>9</v>
      </c>
      <c r="F14" s="7">
        <v>9</v>
      </c>
      <c r="G14" s="46">
        <v>88.9</v>
      </c>
      <c r="H14" s="46">
        <f t="shared" si="1"/>
        <v>26.67</v>
      </c>
      <c r="I14" s="7">
        <v>4</v>
      </c>
      <c r="J14" s="7">
        <f t="shared" si="2"/>
        <v>100</v>
      </c>
      <c r="K14" s="10">
        <f t="shared" si="6"/>
        <v>30</v>
      </c>
      <c r="L14" s="7">
        <v>7</v>
      </c>
      <c r="M14" s="7">
        <v>7</v>
      </c>
      <c r="N14" s="7">
        <v>6</v>
      </c>
      <c r="O14" s="7">
        <v>6</v>
      </c>
      <c r="P14" s="10">
        <f t="shared" si="4"/>
        <v>100</v>
      </c>
      <c r="Q14" s="10">
        <f t="shared" si="5"/>
        <v>40</v>
      </c>
      <c r="R14" s="46">
        <f t="shared" si="0"/>
        <v>96.67</v>
      </c>
    </row>
    <row r="15" spans="1:18">
      <c r="A15" s="7" t="s">
        <v>126</v>
      </c>
      <c r="B15" s="13" t="s">
        <v>127</v>
      </c>
      <c r="C15" s="7">
        <v>22.5</v>
      </c>
      <c r="D15" s="7">
        <v>33</v>
      </c>
      <c r="E15" s="7">
        <v>9</v>
      </c>
      <c r="F15" s="7">
        <v>9</v>
      </c>
      <c r="G15" s="46">
        <v>85.1</v>
      </c>
      <c r="H15" s="46">
        <f t="shared" si="1"/>
        <v>25.529999999999998</v>
      </c>
      <c r="I15" s="7">
        <v>4</v>
      </c>
      <c r="J15" s="7">
        <f t="shared" si="2"/>
        <v>100</v>
      </c>
      <c r="K15" s="10">
        <f t="shared" si="6"/>
        <v>30</v>
      </c>
      <c r="L15" s="7">
        <v>12</v>
      </c>
      <c r="M15" s="7">
        <v>12</v>
      </c>
      <c r="N15" s="7">
        <v>13</v>
      </c>
      <c r="O15" s="7">
        <v>13</v>
      </c>
      <c r="P15" s="10">
        <f t="shared" si="4"/>
        <v>100</v>
      </c>
      <c r="Q15" s="10">
        <f t="shared" si="5"/>
        <v>40</v>
      </c>
      <c r="R15" s="46">
        <f t="shared" si="0"/>
        <v>95.53</v>
      </c>
    </row>
    <row r="16" spans="1:18">
      <c r="A16" s="7" t="s">
        <v>128</v>
      </c>
      <c r="B16" s="13" t="s">
        <v>129</v>
      </c>
      <c r="C16" s="7">
        <v>23.5</v>
      </c>
      <c r="D16" s="7">
        <v>33</v>
      </c>
      <c r="E16" s="7">
        <v>9</v>
      </c>
      <c r="F16" s="7">
        <v>9</v>
      </c>
      <c r="G16" s="46">
        <v>85.9</v>
      </c>
      <c r="H16" s="46">
        <f t="shared" si="1"/>
        <v>25.77</v>
      </c>
      <c r="I16" s="7">
        <v>3</v>
      </c>
      <c r="J16" s="7">
        <f t="shared" si="2"/>
        <v>90</v>
      </c>
      <c r="K16" s="10">
        <f t="shared" si="6"/>
        <v>27</v>
      </c>
      <c r="L16" s="7">
        <v>9</v>
      </c>
      <c r="M16" s="7">
        <v>9</v>
      </c>
      <c r="N16" s="7">
        <v>9</v>
      </c>
      <c r="O16" s="7">
        <v>9</v>
      </c>
      <c r="P16" s="10">
        <f t="shared" si="4"/>
        <v>100</v>
      </c>
      <c r="Q16" s="10">
        <f t="shared" si="5"/>
        <v>40</v>
      </c>
      <c r="R16" s="46">
        <f t="shared" si="0"/>
        <v>92.77</v>
      </c>
    </row>
    <row r="17" spans="1:18">
      <c r="A17" s="7" t="s">
        <v>130</v>
      </c>
      <c r="B17" s="13" t="s">
        <v>131</v>
      </c>
      <c r="C17" s="7">
        <v>11</v>
      </c>
      <c r="D17" s="7">
        <v>32</v>
      </c>
      <c r="E17" s="7">
        <v>9</v>
      </c>
      <c r="F17" s="7">
        <v>9</v>
      </c>
      <c r="G17" s="46">
        <v>67</v>
      </c>
      <c r="H17" s="46">
        <f t="shared" si="1"/>
        <v>20.099999999999998</v>
      </c>
      <c r="I17" s="7">
        <v>4</v>
      </c>
      <c r="J17" s="7">
        <f t="shared" si="2"/>
        <v>100</v>
      </c>
      <c r="K17" s="10">
        <f t="shared" si="6"/>
        <v>30</v>
      </c>
      <c r="L17" s="7">
        <v>8</v>
      </c>
      <c r="M17" s="7">
        <v>8</v>
      </c>
      <c r="N17" s="7">
        <v>5</v>
      </c>
      <c r="O17" s="7">
        <v>5</v>
      </c>
      <c r="P17" s="10">
        <f t="shared" si="4"/>
        <v>100</v>
      </c>
      <c r="Q17" s="10">
        <f t="shared" si="5"/>
        <v>40</v>
      </c>
      <c r="R17" s="46">
        <f t="shared" si="0"/>
        <v>90.1</v>
      </c>
    </row>
    <row r="18" spans="1:18">
      <c r="A18" s="7" t="s">
        <v>132</v>
      </c>
      <c r="B18" s="13" t="s">
        <v>133</v>
      </c>
      <c r="C18" s="7">
        <v>16.5</v>
      </c>
      <c r="D18" s="7">
        <v>34</v>
      </c>
      <c r="E18" s="7">
        <v>9</v>
      </c>
      <c r="F18" s="7">
        <v>9</v>
      </c>
      <c r="G18" s="46">
        <v>75.400000000000006</v>
      </c>
      <c r="H18" s="46">
        <f t="shared" si="1"/>
        <v>22.62</v>
      </c>
      <c r="I18" s="7">
        <v>2</v>
      </c>
      <c r="J18" s="7">
        <f t="shared" si="2"/>
        <v>60</v>
      </c>
      <c r="K18" s="10">
        <f t="shared" si="6"/>
        <v>18</v>
      </c>
      <c r="L18" s="7">
        <v>7</v>
      </c>
      <c r="M18" s="7">
        <v>8</v>
      </c>
      <c r="N18" s="7">
        <v>6</v>
      </c>
      <c r="O18" s="7">
        <v>7</v>
      </c>
      <c r="P18" s="10">
        <f t="shared" si="4"/>
        <v>86.607142857142861</v>
      </c>
      <c r="Q18" s="10">
        <f t="shared" si="5"/>
        <v>34.642857142857146</v>
      </c>
      <c r="R18" s="46">
        <f t="shared" si="0"/>
        <v>75.262857142857143</v>
      </c>
    </row>
    <row r="19" spans="1:18">
      <c r="A19" s="7" t="s">
        <v>134</v>
      </c>
      <c r="B19" s="13" t="s">
        <v>135</v>
      </c>
      <c r="C19" s="7">
        <v>22.5</v>
      </c>
      <c r="D19" s="7">
        <v>33</v>
      </c>
      <c r="E19" s="7">
        <v>9</v>
      </c>
      <c r="F19" s="7">
        <v>9</v>
      </c>
      <c r="G19" s="46">
        <v>85</v>
      </c>
      <c r="H19" s="46">
        <f t="shared" si="1"/>
        <v>25.5</v>
      </c>
      <c r="I19" s="7">
        <v>3</v>
      </c>
      <c r="J19" s="7">
        <f t="shared" si="2"/>
        <v>90</v>
      </c>
      <c r="K19" s="10">
        <f t="shared" si="6"/>
        <v>27</v>
      </c>
      <c r="L19" s="7">
        <v>4</v>
      </c>
      <c r="M19" s="7">
        <v>4</v>
      </c>
      <c r="N19" s="7">
        <v>5</v>
      </c>
      <c r="O19" s="7">
        <v>5</v>
      </c>
      <c r="P19" s="10">
        <f t="shared" si="4"/>
        <v>100</v>
      </c>
      <c r="Q19" s="10">
        <f t="shared" si="5"/>
        <v>40</v>
      </c>
      <c r="R19" s="46">
        <f t="shared" si="0"/>
        <v>92.5</v>
      </c>
    </row>
    <row r="20" spans="1:18">
      <c r="A20" s="7" t="s">
        <v>136</v>
      </c>
      <c r="B20" s="13" t="s">
        <v>137</v>
      </c>
      <c r="C20" s="7">
        <v>25</v>
      </c>
      <c r="D20" s="7">
        <v>33</v>
      </c>
      <c r="E20" s="7">
        <v>8</v>
      </c>
      <c r="F20" s="7">
        <v>9</v>
      </c>
      <c r="G20" s="10">
        <f t="shared" ref="G20" si="7">0.5*(C20/D20+E20/F20)*100</f>
        <v>82.323232323232318</v>
      </c>
      <c r="H20" s="10">
        <v>24.6</v>
      </c>
      <c r="I20" s="7">
        <v>3</v>
      </c>
      <c r="J20" s="7">
        <f t="shared" si="2"/>
        <v>90</v>
      </c>
      <c r="K20" s="10">
        <f t="shared" si="6"/>
        <v>27</v>
      </c>
      <c r="L20" s="7">
        <v>5</v>
      </c>
      <c r="M20" s="7">
        <v>5</v>
      </c>
      <c r="N20" s="7">
        <v>0</v>
      </c>
      <c r="O20" s="7">
        <v>0</v>
      </c>
      <c r="P20" s="10">
        <v>50</v>
      </c>
      <c r="Q20" s="10">
        <f t="shared" si="5"/>
        <v>20</v>
      </c>
      <c r="R20" s="10">
        <v>71.599999999999994</v>
      </c>
    </row>
    <row r="21" spans="1:18">
      <c r="A21" s="7" t="s">
        <v>138</v>
      </c>
      <c r="B21" s="13" t="s">
        <v>139</v>
      </c>
      <c r="C21" s="7">
        <v>24.5</v>
      </c>
      <c r="D21" s="7">
        <v>32</v>
      </c>
      <c r="E21" s="7">
        <v>9</v>
      </c>
      <c r="F21" s="7">
        <v>9</v>
      </c>
      <c r="G21" s="46">
        <v>88.9</v>
      </c>
      <c r="H21" s="46">
        <f t="shared" si="1"/>
        <v>26.67</v>
      </c>
      <c r="I21" s="7">
        <v>5</v>
      </c>
      <c r="J21" s="7">
        <f t="shared" si="2"/>
        <v>100</v>
      </c>
      <c r="K21" s="10">
        <f t="shared" si="6"/>
        <v>30</v>
      </c>
      <c r="L21" s="7">
        <v>6</v>
      </c>
      <c r="M21" s="7">
        <v>6</v>
      </c>
      <c r="N21" s="7">
        <v>5</v>
      </c>
      <c r="O21" s="7">
        <v>5</v>
      </c>
      <c r="P21" s="10">
        <f t="shared" si="4"/>
        <v>100</v>
      </c>
      <c r="Q21" s="10">
        <f t="shared" si="5"/>
        <v>40</v>
      </c>
      <c r="R21" s="46">
        <f t="shared" si="0"/>
        <v>96.67</v>
      </c>
    </row>
    <row r="22" spans="1:18">
      <c r="A22" s="7" t="s">
        <v>140</v>
      </c>
      <c r="B22" s="13" t="s">
        <v>141</v>
      </c>
      <c r="C22" s="7">
        <v>24.5</v>
      </c>
      <c r="D22" s="7">
        <v>34</v>
      </c>
      <c r="E22" s="7">
        <v>9</v>
      </c>
      <c r="F22" s="7">
        <v>9</v>
      </c>
      <c r="G22" s="46">
        <v>86.9</v>
      </c>
      <c r="H22" s="46">
        <f t="shared" si="1"/>
        <v>26.07</v>
      </c>
      <c r="I22" s="7">
        <v>3</v>
      </c>
      <c r="J22" s="7">
        <f t="shared" si="2"/>
        <v>90</v>
      </c>
      <c r="K22" s="10">
        <f t="shared" si="6"/>
        <v>27</v>
      </c>
      <c r="L22" s="7">
        <v>7</v>
      </c>
      <c r="M22" s="7">
        <v>7</v>
      </c>
      <c r="N22" s="7">
        <v>6</v>
      </c>
      <c r="O22" s="7">
        <v>6</v>
      </c>
      <c r="P22" s="10">
        <f t="shared" si="4"/>
        <v>100</v>
      </c>
      <c r="Q22" s="10">
        <f t="shared" si="5"/>
        <v>40</v>
      </c>
      <c r="R22" s="46">
        <f t="shared" si="0"/>
        <v>93.07</v>
      </c>
    </row>
    <row r="23" spans="1:18">
      <c r="A23" s="7" t="s">
        <v>142</v>
      </c>
      <c r="B23" s="13" t="s">
        <v>143</v>
      </c>
      <c r="C23" s="7">
        <v>7</v>
      </c>
      <c r="D23" s="7">
        <v>31</v>
      </c>
      <c r="E23" s="7">
        <v>7.5</v>
      </c>
      <c r="F23" s="7">
        <v>9</v>
      </c>
      <c r="G23" s="46">
        <v>56</v>
      </c>
      <c r="H23" s="46">
        <f t="shared" si="1"/>
        <v>16.8</v>
      </c>
      <c r="I23" s="7">
        <v>2</v>
      </c>
      <c r="J23" s="7">
        <f t="shared" si="2"/>
        <v>60</v>
      </c>
      <c r="K23" s="10">
        <f t="shared" si="6"/>
        <v>18</v>
      </c>
      <c r="L23" s="7">
        <v>1</v>
      </c>
      <c r="M23" s="7">
        <v>2</v>
      </c>
      <c r="N23" s="7">
        <v>1</v>
      </c>
      <c r="O23" s="7">
        <v>1</v>
      </c>
      <c r="P23" s="10">
        <f t="shared" si="4"/>
        <v>75</v>
      </c>
      <c r="Q23" s="10">
        <f t="shared" si="5"/>
        <v>30</v>
      </c>
      <c r="R23" s="46">
        <f t="shared" si="0"/>
        <v>64.8</v>
      </c>
    </row>
    <row r="24" spans="1:18">
      <c r="A24" s="7" t="s">
        <v>144</v>
      </c>
      <c r="B24" s="13" t="s">
        <v>145</v>
      </c>
      <c r="C24" s="7">
        <v>30</v>
      </c>
      <c r="D24" s="7">
        <v>34</v>
      </c>
      <c r="E24" s="7">
        <v>8</v>
      </c>
      <c r="F24" s="7">
        <v>9</v>
      </c>
      <c r="G24" s="46">
        <v>89</v>
      </c>
      <c r="H24" s="46">
        <f t="shared" si="1"/>
        <v>26.7</v>
      </c>
      <c r="I24" s="7">
        <v>3</v>
      </c>
      <c r="J24" s="7">
        <f t="shared" si="2"/>
        <v>90</v>
      </c>
      <c r="K24" s="10">
        <f t="shared" si="6"/>
        <v>27</v>
      </c>
      <c r="L24" s="7">
        <v>13</v>
      </c>
      <c r="M24" s="7">
        <v>13</v>
      </c>
      <c r="N24" s="7">
        <v>9</v>
      </c>
      <c r="O24" s="7">
        <v>9</v>
      </c>
      <c r="P24" s="10">
        <f t="shared" si="4"/>
        <v>100</v>
      </c>
      <c r="Q24" s="10">
        <f t="shared" si="5"/>
        <v>40</v>
      </c>
      <c r="R24" s="46">
        <f t="shared" si="0"/>
        <v>93.7</v>
      </c>
    </row>
    <row r="25" spans="1:18">
      <c r="A25" s="7" t="s">
        <v>146</v>
      </c>
      <c r="B25" s="13" t="s">
        <v>147</v>
      </c>
      <c r="C25" s="7">
        <v>29</v>
      </c>
      <c r="D25" s="7">
        <v>32</v>
      </c>
      <c r="E25" s="7">
        <v>8</v>
      </c>
      <c r="F25" s="7">
        <v>9</v>
      </c>
      <c r="G25" s="46">
        <v>90.1</v>
      </c>
      <c r="H25" s="46">
        <f t="shared" si="1"/>
        <v>27.029999999999998</v>
      </c>
      <c r="I25" s="7">
        <v>5</v>
      </c>
      <c r="J25" s="7">
        <f t="shared" si="2"/>
        <v>100</v>
      </c>
      <c r="K25" s="10">
        <f t="shared" si="6"/>
        <v>30</v>
      </c>
      <c r="L25" s="7">
        <v>7</v>
      </c>
      <c r="M25" s="7">
        <v>7</v>
      </c>
      <c r="N25" s="7">
        <v>5</v>
      </c>
      <c r="O25" s="7">
        <v>5</v>
      </c>
      <c r="P25" s="10">
        <f t="shared" si="4"/>
        <v>100</v>
      </c>
      <c r="Q25" s="10">
        <f t="shared" si="5"/>
        <v>40</v>
      </c>
      <c r="R25" s="46">
        <f t="shared" si="0"/>
        <v>97.03</v>
      </c>
    </row>
  </sheetData>
  <mergeCells count="8">
    <mergeCell ref="R1:R2"/>
    <mergeCell ref="C2:D2"/>
    <mergeCell ref="E2:F2"/>
    <mergeCell ref="A1:A2"/>
    <mergeCell ref="B1:B2"/>
    <mergeCell ref="C1:H1"/>
    <mergeCell ref="I1:K1"/>
    <mergeCell ref="L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25"/>
  <sheetViews>
    <sheetView workbookViewId="0">
      <selection activeCell="Q13" sqref="Q13"/>
    </sheetView>
  </sheetViews>
  <sheetFormatPr defaultRowHeight="15"/>
  <cols>
    <col min="2" max="2" width="17.140625" style="2" customWidth="1"/>
    <col min="3" max="3" width="54.7109375" style="14" customWidth="1"/>
    <col min="8" max="8" width="8.85546875" customWidth="1"/>
    <col min="11" max="11" width="10.5703125" customWidth="1"/>
  </cols>
  <sheetData>
    <row r="1" spans="1:17">
      <c r="A1" s="67" t="s">
        <v>196</v>
      </c>
      <c r="B1" s="65" t="s">
        <v>82</v>
      </c>
      <c r="C1" s="67" t="s">
        <v>73</v>
      </c>
      <c r="D1" s="69" t="s">
        <v>0</v>
      </c>
      <c r="E1" s="70"/>
      <c r="F1" s="70"/>
      <c r="G1" s="71"/>
      <c r="H1" s="69" t="s">
        <v>4</v>
      </c>
      <c r="I1" s="70"/>
      <c r="J1" s="71"/>
      <c r="K1" s="69" t="s">
        <v>8</v>
      </c>
      <c r="L1" s="70"/>
      <c r="M1" s="70"/>
      <c r="N1" s="70"/>
      <c r="O1" s="70"/>
      <c r="P1" s="71"/>
      <c r="Q1" s="61" t="s">
        <v>17</v>
      </c>
    </row>
    <row r="2" spans="1:17" ht="166.5" customHeight="1">
      <c r="A2" s="68"/>
      <c r="B2" s="66"/>
      <c r="C2" s="68"/>
      <c r="D2" s="16" t="s">
        <v>2</v>
      </c>
      <c r="E2" s="16" t="s">
        <v>3</v>
      </c>
      <c r="F2" s="17" t="s">
        <v>15</v>
      </c>
      <c r="G2" s="17" t="s">
        <v>16</v>
      </c>
      <c r="H2" s="16" t="s">
        <v>5</v>
      </c>
      <c r="I2" s="16" t="s">
        <v>6</v>
      </c>
      <c r="J2" s="16" t="s">
        <v>7</v>
      </c>
      <c r="K2" s="18" t="s">
        <v>9</v>
      </c>
      <c r="L2" s="18" t="s">
        <v>10</v>
      </c>
      <c r="M2" s="18" t="s">
        <v>11</v>
      </c>
      <c r="N2" s="18" t="s">
        <v>10</v>
      </c>
      <c r="O2" s="18" t="s">
        <v>12</v>
      </c>
      <c r="P2" s="18" t="s">
        <v>13</v>
      </c>
      <c r="Q2" s="62"/>
    </row>
    <row r="3" spans="1:17">
      <c r="A3" s="7"/>
      <c r="B3" s="7"/>
      <c r="C3" s="13"/>
      <c r="D3" s="15"/>
      <c r="E3" s="15"/>
      <c r="F3" s="15">
        <v>100</v>
      </c>
      <c r="G3" s="15">
        <v>30</v>
      </c>
      <c r="H3" s="15"/>
      <c r="I3" s="15">
        <v>100</v>
      </c>
      <c r="J3" s="15">
        <v>30</v>
      </c>
      <c r="K3" s="15"/>
      <c r="L3" s="15"/>
      <c r="M3" s="15"/>
      <c r="N3" s="15"/>
      <c r="O3" s="15">
        <v>100</v>
      </c>
      <c r="P3" s="15">
        <v>40</v>
      </c>
      <c r="Q3" s="19">
        <f>G3+J3+P3</f>
        <v>100</v>
      </c>
    </row>
    <row r="4" spans="1:17">
      <c r="A4" s="7">
        <v>1</v>
      </c>
      <c r="B4" s="7" t="s">
        <v>148</v>
      </c>
      <c r="C4" s="13" t="s">
        <v>169</v>
      </c>
      <c r="D4" s="7">
        <v>9</v>
      </c>
      <c r="E4" s="7">
        <v>20</v>
      </c>
      <c r="F4" s="46">
        <v>80.099999999999994</v>
      </c>
      <c r="G4" s="46">
        <v>24</v>
      </c>
      <c r="H4" s="7">
        <v>3</v>
      </c>
      <c r="I4" s="7">
        <v>90</v>
      </c>
      <c r="J4" s="10">
        <v>27</v>
      </c>
      <c r="K4" s="7">
        <v>8</v>
      </c>
      <c r="L4" s="7">
        <v>8</v>
      </c>
      <c r="M4" s="7">
        <v>4</v>
      </c>
      <c r="N4" s="7">
        <v>4</v>
      </c>
      <c r="O4" s="10">
        <v>100</v>
      </c>
      <c r="P4" s="10">
        <v>40</v>
      </c>
      <c r="Q4" s="46">
        <v>91</v>
      </c>
    </row>
    <row r="5" spans="1:17">
      <c r="A5" s="7">
        <v>2</v>
      </c>
      <c r="B5" s="7" t="s">
        <v>149</v>
      </c>
      <c r="C5" s="13" t="s">
        <v>170</v>
      </c>
      <c r="D5" s="7">
        <v>9</v>
      </c>
      <c r="E5" s="7">
        <v>25.5</v>
      </c>
      <c r="F5" s="46">
        <v>87.9</v>
      </c>
      <c r="G5" s="46">
        <v>26.4</v>
      </c>
      <c r="H5" s="7">
        <v>3</v>
      </c>
      <c r="I5" s="7">
        <v>90</v>
      </c>
      <c r="J5" s="10">
        <v>27</v>
      </c>
      <c r="K5" s="7">
        <v>10</v>
      </c>
      <c r="L5" s="7">
        <v>10</v>
      </c>
      <c r="M5" s="7">
        <v>9</v>
      </c>
      <c r="N5" s="7">
        <v>9</v>
      </c>
      <c r="O5" s="10">
        <v>100</v>
      </c>
      <c r="P5" s="10">
        <v>40</v>
      </c>
      <c r="Q5" s="46">
        <v>93.4</v>
      </c>
    </row>
    <row r="6" spans="1:17">
      <c r="A6" s="7">
        <v>3</v>
      </c>
      <c r="B6" s="7" t="s">
        <v>150</v>
      </c>
      <c r="C6" s="13" t="s">
        <v>167</v>
      </c>
      <c r="D6" s="7">
        <v>9</v>
      </c>
      <c r="E6" s="7">
        <v>25.5</v>
      </c>
      <c r="F6" s="46">
        <v>88.9</v>
      </c>
      <c r="G6" s="46">
        <v>26.7</v>
      </c>
      <c r="H6" s="7">
        <v>3</v>
      </c>
      <c r="I6" s="7">
        <v>90</v>
      </c>
      <c r="J6" s="10">
        <v>27</v>
      </c>
      <c r="K6" s="7">
        <v>10</v>
      </c>
      <c r="L6" s="7">
        <v>10</v>
      </c>
      <c r="M6" s="7">
        <v>9</v>
      </c>
      <c r="N6" s="7">
        <v>9</v>
      </c>
      <c r="O6" s="10">
        <v>100</v>
      </c>
      <c r="P6" s="10">
        <v>40</v>
      </c>
      <c r="Q6" s="46">
        <v>93.7</v>
      </c>
    </row>
    <row r="7" spans="1:17">
      <c r="A7" s="7">
        <v>4</v>
      </c>
      <c r="B7" s="7" t="s">
        <v>150</v>
      </c>
      <c r="C7" s="13" t="s">
        <v>168</v>
      </c>
      <c r="D7" s="7">
        <v>7</v>
      </c>
      <c r="E7" s="7">
        <v>15</v>
      </c>
      <c r="F7" s="46">
        <v>62.1</v>
      </c>
      <c r="G7" s="46">
        <v>18.600000000000001</v>
      </c>
      <c r="H7" s="7">
        <v>3</v>
      </c>
      <c r="I7" s="7">
        <v>90</v>
      </c>
      <c r="J7" s="10">
        <v>27</v>
      </c>
      <c r="K7" s="7">
        <v>14</v>
      </c>
      <c r="L7" s="7">
        <v>14</v>
      </c>
      <c r="M7" s="7">
        <v>14</v>
      </c>
      <c r="N7" s="7">
        <v>14</v>
      </c>
      <c r="O7" s="10">
        <v>100</v>
      </c>
      <c r="P7" s="10">
        <v>40</v>
      </c>
      <c r="Q7" s="46">
        <v>85.6</v>
      </c>
    </row>
    <row r="8" spans="1:17">
      <c r="A8" s="7">
        <v>5</v>
      </c>
      <c r="B8" s="7" t="s">
        <v>150</v>
      </c>
      <c r="C8" s="13" t="s">
        <v>171</v>
      </c>
      <c r="D8" s="7">
        <v>9</v>
      </c>
      <c r="E8" s="7">
        <v>29</v>
      </c>
      <c r="F8" s="46">
        <v>95</v>
      </c>
      <c r="G8" s="46">
        <v>28.5</v>
      </c>
      <c r="H8" s="7">
        <v>4</v>
      </c>
      <c r="I8" s="7">
        <v>100</v>
      </c>
      <c r="J8" s="10">
        <v>30</v>
      </c>
      <c r="K8" s="7">
        <v>9</v>
      </c>
      <c r="L8" s="7">
        <v>9</v>
      </c>
      <c r="M8" s="7">
        <v>2</v>
      </c>
      <c r="N8" s="7">
        <v>2</v>
      </c>
      <c r="O8" s="10">
        <v>100</v>
      </c>
      <c r="P8" s="10">
        <v>40</v>
      </c>
      <c r="Q8" s="46">
        <v>98.5</v>
      </c>
    </row>
    <row r="9" spans="1:17">
      <c r="A9" s="7">
        <v>6</v>
      </c>
      <c r="B9" s="7" t="s">
        <v>150</v>
      </c>
      <c r="C9" s="13" t="s">
        <v>172</v>
      </c>
      <c r="D9" s="7">
        <v>8</v>
      </c>
      <c r="E9" s="7">
        <v>6</v>
      </c>
      <c r="F9" s="46">
        <v>53</v>
      </c>
      <c r="G9" s="46">
        <v>15.9</v>
      </c>
      <c r="H9" s="7">
        <v>2</v>
      </c>
      <c r="I9" s="7">
        <v>60</v>
      </c>
      <c r="J9" s="10">
        <v>18</v>
      </c>
      <c r="K9" s="7">
        <v>8</v>
      </c>
      <c r="L9" s="7">
        <v>8</v>
      </c>
      <c r="M9" s="7">
        <v>2</v>
      </c>
      <c r="N9" s="7">
        <v>2</v>
      </c>
      <c r="O9" s="10">
        <v>100</v>
      </c>
      <c r="P9" s="10">
        <v>40</v>
      </c>
      <c r="Q9" s="46">
        <v>73.900000000000006</v>
      </c>
    </row>
    <row r="10" spans="1:17">
      <c r="A10" s="7">
        <v>7</v>
      </c>
      <c r="B10" s="7" t="s">
        <v>151</v>
      </c>
      <c r="C10" s="13" t="s">
        <v>173</v>
      </c>
      <c r="D10" s="7">
        <v>9</v>
      </c>
      <c r="E10" s="7">
        <v>18.5</v>
      </c>
      <c r="F10" s="46">
        <v>79.900000000000006</v>
      </c>
      <c r="G10" s="46">
        <v>24</v>
      </c>
      <c r="H10" s="7">
        <v>3</v>
      </c>
      <c r="I10" s="7">
        <v>90</v>
      </c>
      <c r="J10" s="10">
        <v>27</v>
      </c>
      <c r="K10" s="7">
        <v>6</v>
      </c>
      <c r="L10" s="7">
        <v>6</v>
      </c>
      <c r="M10" s="7">
        <v>4</v>
      </c>
      <c r="N10" s="7">
        <v>4</v>
      </c>
      <c r="O10" s="10">
        <v>100</v>
      </c>
      <c r="P10" s="10">
        <v>40</v>
      </c>
      <c r="Q10" s="46">
        <v>91</v>
      </c>
    </row>
    <row r="11" spans="1:17">
      <c r="A11" s="7">
        <v>8</v>
      </c>
      <c r="B11" s="7" t="s">
        <v>152</v>
      </c>
      <c r="C11" s="13" t="s">
        <v>174</v>
      </c>
      <c r="D11" s="7">
        <v>9</v>
      </c>
      <c r="E11" s="7">
        <v>25.5</v>
      </c>
      <c r="F11" s="46">
        <v>87.9</v>
      </c>
      <c r="G11" s="46">
        <v>26.4</v>
      </c>
      <c r="H11" s="7">
        <v>4</v>
      </c>
      <c r="I11" s="7">
        <v>100</v>
      </c>
      <c r="J11" s="10">
        <v>30</v>
      </c>
      <c r="K11" s="7">
        <v>6</v>
      </c>
      <c r="L11" s="7">
        <v>6</v>
      </c>
      <c r="M11" s="7">
        <v>6</v>
      </c>
      <c r="N11" s="7">
        <v>6</v>
      </c>
      <c r="O11" s="10">
        <v>100</v>
      </c>
      <c r="P11" s="10">
        <v>40</v>
      </c>
      <c r="Q11" s="46">
        <v>96.4</v>
      </c>
    </row>
    <row r="12" spans="1:17">
      <c r="A12" s="7">
        <v>9</v>
      </c>
      <c r="B12" s="7" t="s">
        <v>153</v>
      </c>
      <c r="C12" s="13" t="s">
        <v>175</v>
      </c>
      <c r="D12" s="7">
        <v>9</v>
      </c>
      <c r="E12" s="7">
        <v>23.5</v>
      </c>
      <c r="F12" s="46">
        <v>85</v>
      </c>
      <c r="G12" s="46">
        <v>25.5</v>
      </c>
      <c r="H12" s="7">
        <v>2</v>
      </c>
      <c r="I12" s="7">
        <v>60</v>
      </c>
      <c r="J12" s="10">
        <v>18</v>
      </c>
      <c r="K12" s="7">
        <v>19</v>
      </c>
      <c r="L12" s="7">
        <v>19</v>
      </c>
      <c r="M12" s="7">
        <v>10</v>
      </c>
      <c r="N12" s="7">
        <v>10</v>
      </c>
      <c r="O12" s="10">
        <v>100</v>
      </c>
      <c r="P12" s="10">
        <v>40</v>
      </c>
      <c r="Q12" s="46">
        <v>83.5</v>
      </c>
    </row>
    <row r="13" spans="1:17">
      <c r="A13" s="7">
        <v>10</v>
      </c>
      <c r="B13" s="7" t="s">
        <v>154</v>
      </c>
      <c r="C13" s="13" t="s">
        <v>176</v>
      </c>
      <c r="D13" s="7">
        <v>9</v>
      </c>
      <c r="E13" s="7">
        <v>28.5</v>
      </c>
      <c r="F13" s="46">
        <v>95</v>
      </c>
      <c r="G13" s="46">
        <v>28.5</v>
      </c>
      <c r="H13" s="7">
        <v>5</v>
      </c>
      <c r="I13" s="7">
        <v>100</v>
      </c>
      <c r="J13" s="10">
        <v>30</v>
      </c>
      <c r="K13" s="7">
        <v>14</v>
      </c>
      <c r="L13" s="7">
        <v>14</v>
      </c>
      <c r="M13" s="7">
        <v>10</v>
      </c>
      <c r="N13" s="7">
        <v>10</v>
      </c>
      <c r="O13" s="10">
        <v>100</v>
      </c>
      <c r="P13" s="10">
        <v>40</v>
      </c>
      <c r="Q13" s="46">
        <v>98.5</v>
      </c>
    </row>
    <row r="14" spans="1:17">
      <c r="A14" s="7">
        <v>11</v>
      </c>
      <c r="B14" s="7" t="s">
        <v>155</v>
      </c>
      <c r="C14" s="13" t="s">
        <v>177</v>
      </c>
      <c r="D14" s="7">
        <v>9</v>
      </c>
      <c r="E14" s="7">
        <v>25.5</v>
      </c>
      <c r="F14" s="46">
        <v>88.9</v>
      </c>
      <c r="G14" s="46">
        <v>26.7</v>
      </c>
      <c r="H14" s="7">
        <v>4</v>
      </c>
      <c r="I14" s="7">
        <v>100</v>
      </c>
      <c r="J14" s="10">
        <v>30</v>
      </c>
      <c r="K14" s="7">
        <v>7</v>
      </c>
      <c r="L14" s="7">
        <v>7</v>
      </c>
      <c r="M14" s="7">
        <v>6</v>
      </c>
      <c r="N14" s="7">
        <v>6</v>
      </c>
      <c r="O14" s="10">
        <v>100</v>
      </c>
      <c r="P14" s="10">
        <v>40</v>
      </c>
      <c r="Q14" s="46">
        <v>96.7</v>
      </c>
    </row>
    <row r="15" spans="1:17">
      <c r="A15" s="7">
        <v>12</v>
      </c>
      <c r="B15" s="7" t="s">
        <v>156</v>
      </c>
      <c r="C15" s="13" t="s">
        <v>178</v>
      </c>
      <c r="D15" s="7">
        <v>9</v>
      </c>
      <c r="E15" s="7">
        <v>22.5</v>
      </c>
      <c r="F15" s="46">
        <v>85.1</v>
      </c>
      <c r="G15" s="46">
        <v>25.5</v>
      </c>
      <c r="H15" s="7">
        <v>4</v>
      </c>
      <c r="I15" s="7">
        <v>100</v>
      </c>
      <c r="J15" s="10">
        <v>30</v>
      </c>
      <c r="K15" s="7">
        <v>12</v>
      </c>
      <c r="L15" s="7">
        <v>12</v>
      </c>
      <c r="M15" s="7">
        <v>13</v>
      </c>
      <c r="N15" s="7">
        <v>13</v>
      </c>
      <c r="O15" s="10">
        <v>100</v>
      </c>
      <c r="P15" s="10">
        <v>40</v>
      </c>
      <c r="Q15" s="46">
        <v>95.5</v>
      </c>
    </row>
    <row r="16" spans="1:17">
      <c r="A16" s="7">
        <v>13</v>
      </c>
      <c r="B16" s="7" t="s">
        <v>157</v>
      </c>
      <c r="C16" s="13" t="s">
        <v>179</v>
      </c>
      <c r="D16" s="7">
        <v>9</v>
      </c>
      <c r="E16" s="7">
        <v>23.5</v>
      </c>
      <c r="F16" s="46">
        <v>85.9</v>
      </c>
      <c r="G16" s="46">
        <v>25.8</v>
      </c>
      <c r="H16" s="7">
        <v>3</v>
      </c>
      <c r="I16" s="7">
        <v>90</v>
      </c>
      <c r="J16" s="10">
        <v>27</v>
      </c>
      <c r="K16" s="7">
        <v>9</v>
      </c>
      <c r="L16" s="7">
        <v>9</v>
      </c>
      <c r="M16" s="7">
        <v>9</v>
      </c>
      <c r="N16" s="7">
        <v>9</v>
      </c>
      <c r="O16" s="10">
        <v>100</v>
      </c>
      <c r="P16" s="10">
        <v>40</v>
      </c>
      <c r="Q16" s="46">
        <v>92.8</v>
      </c>
    </row>
    <row r="17" spans="1:17">
      <c r="A17" s="7">
        <v>14</v>
      </c>
      <c r="B17" s="7" t="s">
        <v>158</v>
      </c>
      <c r="C17" s="13" t="s">
        <v>180</v>
      </c>
      <c r="D17" s="7">
        <v>9</v>
      </c>
      <c r="E17" s="7">
        <v>11</v>
      </c>
      <c r="F17" s="46">
        <v>67</v>
      </c>
      <c r="G17" s="46">
        <v>20.100000000000001</v>
      </c>
      <c r="H17" s="7">
        <v>4</v>
      </c>
      <c r="I17" s="7">
        <v>100</v>
      </c>
      <c r="J17" s="10">
        <v>30</v>
      </c>
      <c r="K17" s="7">
        <v>8</v>
      </c>
      <c r="L17" s="7">
        <v>8</v>
      </c>
      <c r="M17" s="7">
        <v>5</v>
      </c>
      <c r="N17" s="7">
        <v>5</v>
      </c>
      <c r="O17" s="10">
        <v>100</v>
      </c>
      <c r="P17" s="10">
        <v>40</v>
      </c>
      <c r="Q17" s="46">
        <v>90.1</v>
      </c>
    </row>
    <row r="18" spans="1:17">
      <c r="A18" s="7">
        <v>15</v>
      </c>
      <c r="B18" s="7" t="s">
        <v>159</v>
      </c>
      <c r="C18" s="13" t="s">
        <v>181</v>
      </c>
      <c r="D18" s="7">
        <v>9</v>
      </c>
      <c r="E18" s="7">
        <v>16.5</v>
      </c>
      <c r="F18" s="46">
        <v>75.400000000000006</v>
      </c>
      <c r="G18" s="46">
        <v>22.6</v>
      </c>
      <c r="H18" s="7">
        <v>2</v>
      </c>
      <c r="I18" s="7">
        <v>60</v>
      </c>
      <c r="J18" s="10">
        <v>18</v>
      </c>
      <c r="K18" s="7">
        <v>7</v>
      </c>
      <c r="L18" s="7">
        <v>8</v>
      </c>
      <c r="M18" s="7">
        <v>6</v>
      </c>
      <c r="N18" s="7">
        <v>7</v>
      </c>
      <c r="O18" s="10">
        <v>86.607142857142861</v>
      </c>
      <c r="P18" s="10">
        <v>34.642857142857146</v>
      </c>
      <c r="Q18" s="46">
        <v>75.3</v>
      </c>
    </row>
    <row r="19" spans="1:17">
      <c r="A19" s="7">
        <v>16</v>
      </c>
      <c r="B19" s="7" t="s">
        <v>160</v>
      </c>
      <c r="C19" s="13" t="s">
        <v>182</v>
      </c>
      <c r="D19" s="7">
        <v>9</v>
      </c>
      <c r="E19" s="7">
        <v>22.5</v>
      </c>
      <c r="F19" s="46">
        <v>85</v>
      </c>
      <c r="G19" s="46">
        <v>25.5</v>
      </c>
      <c r="H19" s="7">
        <v>3</v>
      </c>
      <c r="I19" s="7">
        <v>90</v>
      </c>
      <c r="J19" s="10">
        <v>27</v>
      </c>
      <c r="K19" s="7">
        <v>4</v>
      </c>
      <c r="L19" s="7">
        <v>4</v>
      </c>
      <c r="M19" s="7">
        <v>5</v>
      </c>
      <c r="N19" s="7">
        <v>5</v>
      </c>
      <c r="O19" s="10">
        <v>100</v>
      </c>
      <c r="P19" s="10">
        <v>40</v>
      </c>
      <c r="Q19" s="46">
        <v>92.5</v>
      </c>
    </row>
    <row r="20" spans="1:17" s="3" customFormat="1">
      <c r="A20" s="20">
        <v>17</v>
      </c>
      <c r="B20" s="20" t="s">
        <v>161</v>
      </c>
      <c r="C20" s="21" t="s">
        <v>183</v>
      </c>
      <c r="D20" s="20">
        <v>8</v>
      </c>
      <c r="E20" s="20">
        <v>25</v>
      </c>
      <c r="F20" s="22">
        <v>82.323232323232318</v>
      </c>
      <c r="G20" s="22">
        <v>24.6</v>
      </c>
      <c r="H20" s="20">
        <v>3</v>
      </c>
      <c r="I20" s="20">
        <v>90</v>
      </c>
      <c r="J20" s="22">
        <v>27</v>
      </c>
      <c r="K20" s="20">
        <v>5</v>
      </c>
      <c r="L20" s="20">
        <v>5</v>
      </c>
      <c r="M20" s="20">
        <v>0</v>
      </c>
      <c r="N20" s="20">
        <v>0</v>
      </c>
      <c r="O20" s="22">
        <v>50</v>
      </c>
      <c r="P20" s="22">
        <v>20</v>
      </c>
      <c r="Q20" s="22">
        <v>71.599999999999994</v>
      </c>
    </row>
    <row r="21" spans="1:17">
      <c r="A21" s="7">
        <v>18</v>
      </c>
      <c r="B21" s="7" t="s">
        <v>162</v>
      </c>
      <c r="C21" s="13" t="s">
        <v>184</v>
      </c>
      <c r="D21" s="7">
        <v>9</v>
      </c>
      <c r="E21" s="7">
        <v>24.5</v>
      </c>
      <c r="F21" s="46">
        <v>88.9</v>
      </c>
      <c r="G21" s="46">
        <v>26.7</v>
      </c>
      <c r="H21" s="7">
        <v>5</v>
      </c>
      <c r="I21" s="7">
        <v>100</v>
      </c>
      <c r="J21" s="10">
        <v>30</v>
      </c>
      <c r="K21" s="7">
        <v>6</v>
      </c>
      <c r="L21" s="7">
        <v>6</v>
      </c>
      <c r="M21" s="7">
        <v>5</v>
      </c>
      <c r="N21" s="7">
        <v>5</v>
      </c>
      <c r="O21" s="10">
        <v>100</v>
      </c>
      <c r="P21" s="10">
        <v>40</v>
      </c>
      <c r="Q21" s="46">
        <v>96.7</v>
      </c>
    </row>
    <row r="22" spans="1:17">
      <c r="A22" s="7">
        <v>19</v>
      </c>
      <c r="B22" s="7" t="s">
        <v>163</v>
      </c>
      <c r="C22" s="13" t="s">
        <v>185</v>
      </c>
      <c r="D22" s="7">
        <v>9</v>
      </c>
      <c r="E22" s="7">
        <v>24.5</v>
      </c>
      <c r="F22" s="46">
        <v>86.9</v>
      </c>
      <c r="G22" s="46">
        <v>26.1</v>
      </c>
      <c r="H22" s="7">
        <v>3</v>
      </c>
      <c r="I22" s="7">
        <v>90</v>
      </c>
      <c r="J22" s="10">
        <v>27</v>
      </c>
      <c r="K22" s="7">
        <v>7</v>
      </c>
      <c r="L22" s="7">
        <v>7</v>
      </c>
      <c r="M22" s="7">
        <v>6</v>
      </c>
      <c r="N22" s="7">
        <v>6</v>
      </c>
      <c r="O22" s="10">
        <v>100</v>
      </c>
      <c r="P22" s="10">
        <v>40</v>
      </c>
      <c r="Q22" s="46">
        <v>93.1</v>
      </c>
    </row>
    <row r="23" spans="1:17">
      <c r="A23" s="7">
        <v>20</v>
      </c>
      <c r="B23" s="7" t="s">
        <v>164</v>
      </c>
      <c r="C23" s="13" t="s">
        <v>186</v>
      </c>
      <c r="D23" s="7">
        <v>7.5</v>
      </c>
      <c r="E23" s="7">
        <v>7</v>
      </c>
      <c r="F23" s="46">
        <v>56</v>
      </c>
      <c r="G23" s="46">
        <v>16.8</v>
      </c>
      <c r="H23" s="7">
        <v>2</v>
      </c>
      <c r="I23" s="7">
        <v>60</v>
      </c>
      <c r="J23" s="10">
        <v>18</v>
      </c>
      <c r="K23" s="7">
        <v>1</v>
      </c>
      <c r="L23" s="7">
        <v>2</v>
      </c>
      <c r="M23" s="7">
        <v>1</v>
      </c>
      <c r="N23" s="7">
        <v>1</v>
      </c>
      <c r="O23" s="10">
        <v>75</v>
      </c>
      <c r="P23" s="10">
        <v>30</v>
      </c>
      <c r="Q23" s="46">
        <v>64.8</v>
      </c>
    </row>
    <row r="24" spans="1:17">
      <c r="A24" s="7">
        <v>21</v>
      </c>
      <c r="B24" s="7" t="s">
        <v>165</v>
      </c>
      <c r="C24" s="13" t="s">
        <v>187</v>
      </c>
      <c r="D24" s="7">
        <v>8</v>
      </c>
      <c r="E24" s="7">
        <v>30</v>
      </c>
      <c r="F24" s="46">
        <v>89</v>
      </c>
      <c r="G24" s="46">
        <v>26.7</v>
      </c>
      <c r="H24" s="7">
        <v>3</v>
      </c>
      <c r="I24" s="7">
        <v>90</v>
      </c>
      <c r="J24" s="10">
        <v>27</v>
      </c>
      <c r="K24" s="7">
        <v>13</v>
      </c>
      <c r="L24" s="7">
        <v>13</v>
      </c>
      <c r="M24" s="7">
        <v>9</v>
      </c>
      <c r="N24" s="7">
        <v>9</v>
      </c>
      <c r="O24" s="10">
        <v>100</v>
      </c>
      <c r="P24" s="10">
        <v>40</v>
      </c>
      <c r="Q24" s="46">
        <v>93.7</v>
      </c>
    </row>
    <row r="25" spans="1:17">
      <c r="A25" s="7">
        <v>22</v>
      </c>
      <c r="B25" s="7" t="s">
        <v>166</v>
      </c>
      <c r="C25" s="13" t="s">
        <v>188</v>
      </c>
      <c r="D25" s="7">
        <v>8</v>
      </c>
      <c r="E25" s="7">
        <v>29</v>
      </c>
      <c r="F25" s="46">
        <v>90.1</v>
      </c>
      <c r="G25" s="46">
        <v>27</v>
      </c>
      <c r="H25" s="7">
        <v>5</v>
      </c>
      <c r="I25" s="7">
        <v>100</v>
      </c>
      <c r="J25" s="10">
        <v>30</v>
      </c>
      <c r="K25" s="7">
        <v>7</v>
      </c>
      <c r="L25" s="7">
        <v>7</v>
      </c>
      <c r="M25" s="7">
        <v>5</v>
      </c>
      <c r="N25" s="7">
        <v>5</v>
      </c>
      <c r="O25" s="10">
        <v>100</v>
      </c>
      <c r="P25" s="10">
        <v>40</v>
      </c>
      <c r="Q25" s="46">
        <v>97</v>
      </c>
    </row>
  </sheetData>
  <mergeCells count="7">
    <mergeCell ref="Q1:Q2"/>
    <mergeCell ref="A1:A2"/>
    <mergeCell ref="B1:B2"/>
    <mergeCell ref="C1:C2"/>
    <mergeCell ref="D1:G1"/>
    <mergeCell ref="H1:J1"/>
    <mergeCell ref="K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K24"/>
  <sheetViews>
    <sheetView workbookViewId="0">
      <selection activeCell="A3" sqref="A3:XFD3"/>
    </sheetView>
  </sheetViews>
  <sheetFormatPr defaultRowHeight="15"/>
  <cols>
    <col min="3" max="3" width="101.85546875" bestFit="1" customWidth="1"/>
  </cols>
  <sheetData>
    <row r="1" spans="1:11" ht="30" customHeight="1">
      <c r="A1" s="67" t="s">
        <v>196</v>
      </c>
      <c r="B1" s="65" t="s">
        <v>82</v>
      </c>
      <c r="C1" s="67" t="s">
        <v>73</v>
      </c>
      <c r="D1" s="72" t="s">
        <v>26</v>
      </c>
      <c r="E1" s="72"/>
      <c r="F1" s="72"/>
      <c r="G1" s="72"/>
      <c r="H1" s="72"/>
      <c r="I1" s="72"/>
      <c r="J1" s="72"/>
      <c r="K1" s="72"/>
    </row>
    <row r="2" spans="1:11" ht="141" customHeight="1">
      <c r="A2" s="68"/>
      <c r="B2" s="66"/>
      <c r="C2" s="68"/>
      <c r="D2" s="16" t="s">
        <v>27</v>
      </c>
      <c r="E2" s="16" t="s">
        <v>28</v>
      </c>
      <c r="F2" s="16" t="s">
        <v>29</v>
      </c>
      <c r="G2" s="16" t="s">
        <v>30</v>
      </c>
      <c r="H2" s="16" t="s">
        <v>31</v>
      </c>
      <c r="I2" s="16" t="s">
        <v>32</v>
      </c>
      <c r="J2" s="16" t="s">
        <v>33</v>
      </c>
      <c r="K2" s="23" t="s">
        <v>197</v>
      </c>
    </row>
    <row r="3" spans="1:11">
      <c r="A3" s="7">
        <v>1</v>
      </c>
      <c r="B3" s="7" t="s">
        <v>148</v>
      </c>
      <c r="C3" s="9" t="s">
        <v>169</v>
      </c>
      <c r="D3" s="7">
        <v>1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f>SUM(D3:J3)</f>
        <v>7</v>
      </c>
    </row>
    <row r="4" spans="1:11">
      <c r="A4" s="7">
        <v>2</v>
      </c>
      <c r="B4" s="7" t="s">
        <v>149</v>
      </c>
      <c r="C4" s="9" t="s">
        <v>170</v>
      </c>
      <c r="D4" s="7">
        <v>1</v>
      </c>
      <c r="E4" s="7">
        <v>1</v>
      </c>
      <c r="F4" s="7">
        <v>1</v>
      </c>
      <c r="G4" s="7">
        <v>1</v>
      </c>
      <c r="H4" s="7">
        <v>1</v>
      </c>
      <c r="I4" s="7">
        <v>1</v>
      </c>
      <c r="J4" s="7">
        <v>1</v>
      </c>
      <c r="K4" s="7">
        <f t="shared" ref="K4:K24" si="0">SUM(D4:J4)</f>
        <v>7</v>
      </c>
    </row>
    <row r="5" spans="1:11">
      <c r="A5" s="7">
        <v>3</v>
      </c>
      <c r="B5" s="7" t="s">
        <v>150</v>
      </c>
      <c r="C5" s="9" t="s">
        <v>167</v>
      </c>
      <c r="D5" s="7">
        <v>1</v>
      </c>
      <c r="E5" s="7">
        <v>1</v>
      </c>
      <c r="F5" s="7">
        <v>1</v>
      </c>
      <c r="G5" s="7">
        <v>1</v>
      </c>
      <c r="H5" s="7">
        <v>1</v>
      </c>
      <c r="I5" s="7">
        <v>1</v>
      </c>
      <c r="J5" s="7">
        <v>1</v>
      </c>
      <c r="K5" s="7">
        <f t="shared" si="0"/>
        <v>7</v>
      </c>
    </row>
    <row r="6" spans="1:11">
      <c r="A6" s="7">
        <v>4</v>
      </c>
      <c r="B6" s="7" t="s">
        <v>150</v>
      </c>
      <c r="C6" s="9" t="s">
        <v>168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f t="shared" si="0"/>
        <v>7</v>
      </c>
    </row>
    <row r="7" spans="1:11">
      <c r="A7" s="7">
        <v>5</v>
      </c>
      <c r="B7" s="7" t="s">
        <v>150</v>
      </c>
      <c r="C7" s="9" t="s">
        <v>171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f t="shared" si="0"/>
        <v>7</v>
      </c>
    </row>
    <row r="8" spans="1:11">
      <c r="A8" s="7">
        <v>6</v>
      </c>
      <c r="B8" s="7" t="s">
        <v>150</v>
      </c>
      <c r="C8" s="9" t="s">
        <v>172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f t="shared" si="0"/>
        <v>7</v>
      </c>
    </row>
    <row r="9" spans="1:11">
      <c r="A9" s="7">
        <v>7</v>
      </c>
      <c r="B9" s="7" t="s">
        <v>151</v>
      </c>
      <c r="C9" s="8" t="s">
        <v>173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f t="shared" si="0"/>
        <v>7</v>
      </c>
    </row>
    <row r="10" spans="1:11">
      <c r="A10" s="7">
        <v>8</v>
      </c>
      <c r="B10" s="7" t="s">
        <v>152</v>
      </c>
      <c r="C10" s="8" t="s">
        <v>174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f t="shared" si="0"/>
        <v>7</v>
      </c>
    </row>
    <row r="11" spans="1:11">
      <c r="A11" s="7">
        <v>9</v>
      </c>
      <c r="B11" s="7" t="s">
        <v>153</v>
      </c>
      <c r="C11" s="8" t="s">
        <v>175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f t="shared" si="0"/>
        <v>7</v>
      </c>
    </row>
    <row r="12" spans="1:11">
      <c r="A12" s="7">
        <v>10</v>
      </c>
      <c r="B12" s="7" t="s">
        <v>154</v>
      </c>
      <c r="C12" s="8" t="s">
        <v>176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f t="shared" si="0"/>
        <v>7</v>
      </c>
    </row>
    <row r="13" spans="1:11">
      <c r="A13" s="7">
        <v>11</v>
      </c>
      <c r="B13" s="7" t="s">
        <v>155</v>
      </c>
      <c r="C13" s="8" t="s">
        <v>177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f t="shared" si="0"/>
        <v>7</v>
      </c>
    </row>
    <row r="14" spans="1:11">
      <c r="A14" s="7">
        <v>12</v>
      </c>
      <c r="B14" s="7" t="s">
        <v>156</v>
      </c>
      <c r="C14" s="8" t="s">
        <v>178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f t="shared" si="0"/>
        <v>7</v>
      </c>
    </row>
    <row r="15" spans="1:11">
      <c r="A15" s="7">
        <v>13</v>
      </c>
      <c r="B15" s="7" t="s">
        <v>157</v>
      </c>
      <c r="C15" s="8" t="s">
        <v>179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f t="shared" si="0"/>
        <v>7</v>
      </c>
    </row>
    <row r="16" spans="1:11">
      <c r="A16" s="7">
        <v>14</v>
      </c>
      <c r="B16" s="7" t="s">
        <v>158</v>
      </c>
      <c r="C16" s="8" t="s">
        <v>180</v>
      </c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f t="shared" si="0"/>
        <v>7</v>
      </c>
    </row>
    <row r="17" spans="1:11">
      <c r="A17" s="7">
        <v>15</v>
      </c>
      <c r="B17" s="7" t="s">
        <v>159</v>
      </c>
      <c r="C17" s="8" t="s">
        <v>181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>
        <v>1</v>
      </c>
      <c r="K17" s="7">
        <f t="shared" si="0"/>
        <v>7</v>
      </c>
    </row>
    <row r="18" spans="1:11">
      <c r="A18" s="7">
        <v>16</v>
      </c>
      <c r="B18" s="7" t="s">
        <v>160</v>
      </c>
      <c r="C18" s="8" t="s">
        <v>182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f t="shared" si="0"/>
        <v>7</v>
      </c>
    </row>
    <row r="19" spans="1:11">
      <c r="A19" s="7">
        <v>17</v>
      </c>
      <c r="B19" s="7" t="s">
        <v>161</v>
      </c>
      <c r="C19" s="8" t="s">
        <v>183</v>
      </c>
      <c r="D19" s="7">
        <v>1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f t="shared" si="0"/>
        <v>7</v>
      </c>
    </row>
    <row r="20" spans="1:11">
      <c r="A20" s="7">
        <v>18</v>
      </c>
      <c r="B20" s="7" t="s">
        <v>162</v>
      </c>
      <c r="C20" s="8" t="s">
        <v>184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f t="shared" si="0"/>
        <v>7</v>
      </c>
    </row>
    <row r="21" spans="1:11">
      <c r="A21" s="7">
        <v>19</v>
      </c>
      <c r="B21" s="7" t="s">
        <v>163</v>
      </c>
      <c r="C21" s="8" t="s">
        <v>185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>
        <f t="shared" si="0"/>
        <v>7</v>
      </c>
    </row>
    <row r="22" spans="1:11">
      <c r="A22" s="7">
        <v>20</v>
      </c>
      <c r="B22" s="7" t="s">
        <v>164</v>
      </c>
      <c r="C22" s="8" t="s">
        <v>186</v>
      </c>
      <c r="D22" s="7">
        <v>1</v>
      </c>
      <c r="E22" s="7">
        <v>1</v>
      </c>
      <c r="F22" s="7">
        <v>1</v>
      </c>
      <c r="G22" s="7">
        <v>1</v>
      </c>
      <c r="H22" s="7">
        <v>1</v>
      </c>
      <c r="I22" s="7">
        <v>1</v>
      </c>
      <c r="J22" s="7">
        <v>1</v>
      </c>
      <c r="K22" s="7">
        <f t="shared" si="0"/>
        <v>7</v>
      </c>
    </row>
    <row r="23" spans="1:11">
      <c r="A23" s="7">
        <v>21</v>
      </c>
      <c r="B23" s="7" t="s">
        <v>165</v>
      </c>
      <c r="C23" s="8" t="s">
        <v>187</v>
      </c>
      <c r="D23" s="7">
        <v>1</v>
      </c>
      <c r="E23" s="7">
        <v>1</v>
      </c>
      <c r="F23" s="7">
        <v>1</v>
      </c>
      <c r="G23" s="7">
        <v>1</v>
      </c>
      <c r="H23" s="7">
        <v>1</v>
      </c>
      <c r="I23" s="7">
        <v>1</v>
      </c>
      <c r="J23" s="7">
        <v>1</v>
      </c>
      <c r="K23" s="7">
        <f t="shared" si="0"/>
        <v>7</v>
      </c>
    </row>
    <row r="24" spans="1:11">
      <c r="A24" s="7">
        <v>22</v>
      </c>
      <c r="B24" s="7" t="s">
        <v>166</v>
      </c>
      <c r="C24" s="8" t="s">
        <v>188</v>
      </c>
      <c r="D24" s="7">
        <v>1</v>
      </c>
      <c r="E24" s="7">
        <v>1</v>
      </c>
      <c r="F24" s="7">
        <v>1</v>
      </c>
      <c r="G24" s="7">
        <v>1</v>
      </c>
      <c r="H24" s="7">
        <v>1</v>
      </c>
      <c r="I24" s="7">
        <v>1</v>
      </c>
      <c r="J24" s="7">
        <v>1</v>
      </c>
      <c r="K24" s="7">
        <f t="shared" si="0"/>
        <v>7</v>
      </c>
    </row>
  </sheetData>
  <mergeCells count="4">
    <mergeCell ref="D1:K1"/>
    <mergeCell ref="C1:C2"/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26"/>
  <sheetViews>
    <sheetView topLeftCell="A4" workbookViewId="0">
      <selection activeCell="A14" sqref="A14:XFD14"/>
    </sheetView>
  </sheetViews>
  <sheetFormatPr defaultRowHeight="15"/>
  <cols>
    <col min="2" max="2" width="19.85546875" customWidth="1"/>
    <col min="3" max="3" width="54.7109375" style="24" customWidth="1"/>
  </cols>
  <sheetData>
    <row r="1" spans="1:11" ht="29.25" customHeight="1">
      <c r="A1" s="67" t="s">
        <v>196</v>
      </c>
      <c r="B1" s="65" t="s">
        <v>82</v>
      </c>
      <c r="C1" s="67" t="s">
        <v>73</v>
      </c>
      <c r="D1" s="75" t="s">
        <v>198</v>
      </c>
      <c r="E1" s="76"/>
      <c r="F1" s="76"/>
      <c r="G1" s="76"/>
      <c r="H1" s="76"/>
      <c r="I1" s="76"/>
      <c r="J1" s="76"/>
      <c r="K1" s="77"/>
    </row>
    <row r="2" spans="1:11" ht="60.75" customHeight="1">
      <c r="A2" s="73"/>
      <c r="B2" s="74"/>
      <c r="C2" s="73"/>
      <c r="D2" s="75" t="s">
        <v>14</v>
      </c>
      <c r="E2" s="76"/>
      <c r="F2" s="77"/>
      <c r="G2" s="75" t="s">
        <v>20</v>
      </c>
      <c r="H2" s="76"/>
      <c r="I2" s="76"/>
      <c r="J2" s="77"/>
      <c r="K2" s="8"/>
    </row>
    <row r="3" spans="1:11" ht="162" customHeight="1">
      <c r="A3" s="68"/>
      <c r="B3" s="66"/>
      <c r="C3" s="68"/>
      <c r="D3" s="16" t="s">
        <v>18</v>
      </c>
      <c r="E3" s="16" t="s">
        <v>19</v>
      </c>
      <c r="F3" s="16" t="s">
        <v>21</v>
      </c>
      <c r="G3" s="16" t="s">
        <v>22</v>
      </c>
      <c r="H3" s="16" t="s">
        <v>23</v>
      </c>
      <c r="I3" s="16" t="s">
        <v>24</v>
      </c>
      <c r="J3" s="16" t="s">
        <v>25</v>
      </c>
      <c r="K3" s="23" t="s">
        <v>17</v>
      </c>
    </row>
    <row r="4" spans="1:11">
      <c r="A4" s="7"/>
      <c r="B4" s="7"/>
      <c r="C4" s="13"/>
      <c r="D4" s="15"/>
      <c r="E4" s="15">
        <v>100</v>
      </c>
      <c r="F4" s="15">
        <f>E4*0.5</f>
        <v>50</v>
      </c>
      <c r="G4" s="15"/>
      <c r="H4" s="15"/>
      <c r="I4" s="15">
        <v>100</v>
      </c>
      <c r="J4" s="15">
        <f>I4*0.5</f>
        <v>50</v>
      </c>
      <c r="K4" s="15">
        <f>F4+J4</f>
        <v>100</v>
      </c>
    </row>
    <row r="5" spans="1:11">
      <c r="A5" s="7">
        <v>1</v>
      </c>
      <c r="B5" s="7" t="s">
        <v>148</v>
      </c>
      <c r="C5" s="13" t="s">
        <v>169</v>
      </c>
      <c r="D5" s="7">
        <v>7</v>
      </c>
      <c r="E5" s="7">
        <f>IF(D5&lt;=4,D5*20,100)</f>
        <v>100</v>
      </c>
      <c r="F5" s="7">
        <f t="shared" ref="F5:F26" si="0">E5*0.5</f>
        <v>50</v>
      </c>
      <c r="G5" s="7">
        <v>14</v>
      </c>
      <c r="H5" s="7">
        <v>15</v>
      </c>
      <c r="I5" s="46">
        <v>93</v>
      </c>
      <c r="J5" s="46">
        <f t="shared" ref="J5:J10" si="1">I5*0.5</f>
        <v>46.5</v>
      </c>
      <c r="K5" s="46">
        <f t="shared" ref="K5:K10" si="2">F5+J5</f>
        <v>96.5</v>
      </c>
    </row>
    <row r="6" spans="1:11">
      <c r="A6" s="7">
        <v>2</v>
      </c>
      <c r="B6" s="7" t="s">
        <v>149</v>
      </c>
      <c r="C6" s="13" t="s">
        <v>170</v>
      </c>
      <c r="D6" s="7">
        <v>7</v>
      </c>
      <c r="E6" s="7">
        <f t="shared" ref="E6:E26" si="3">IF(D6&lt;=4,D6*20,100)</f>
        <v>100</v>
      </c>
      <c r="F6" s="7">
        <f t="shared" si="0"/>
        <v>50</v>
      </c>
      <c r="G6" s="7">
        <v>10</v>
      </c>
      <c r="H6" s="7">
        <v>10</v>
      </c>
      <c r="I6" s="10">
        <f t="shared" ref="I6:I10" si="4">G6/H6*100</f>
        <v>100</v>
      </c>
      <c r="J6" s="10">
        <f t="shared" si="1"/>
        <v>50</v>
      </c>
      <c r="K6" s="10">
        <f t="shared" si="2"/>
        <v>100</v>
      </c>
    </row>
    <row r="7" spans="1:11">
      <c r="A7" s="7">
        <v>3</v>
      </c>
      <c r="B7" s="7" t="s">
        <v>150</v>
      </c>
      <c r="C7" s="13" t="s">
        <v>167</v>
      </c>
      <c r="D7" s="7">
        <v>7</v>
      </c>
      <c r="E7" s="7">
        <f t="shared" si="3"/>
        <v>100</v>
      </c>
      <c r="F7" s="7">
        <f t="shared" si="0"/>
        <v>50</v>
      </c>
      <c r="G7" s="7">
        <v>10</v>
      </c>
      <c r="H7" s="7">
        <v>10</v>
      </c>
      <c r="I7" s="10">
        <f t="shared" si="4"/>
        <v>100</v>
      </c>
      <c r="J7" s="10">
        <f t="shared" si="1"/>
        <v>50</v>
      </c>
      <c r="K7" s="10">
        <f t="shared" si="2"/>
        <v>100</v>
      </c>
    </row>
    <row r="8" spans="1:11">
      <c r="A8" s="7">
        <v>4</v>
      </c>
      <c r="B8" s="7" t="s">
        <v>150</v>
      </c>
      <c r="C8" s="13" t="s">
        <v>168</v>
      </c>
      <c r="D8" s="7">
        <v>7</v>
      </c>
      <c r="E8" s="7">
        <f t="shared" si="3"/>
        <v>100</v>
      </c>
      <c r="F8" s="7">
        <f t="shared" si="0"/>
        <v>50</v>
      </c>
      <c r="G8" s="7">
        <v>15</v>
      </c>
      <c r="H8" s="7">
        <v>15</v>
      </c>
      <c r="I8" s="10">
        <f t="shared" si="4"/>
        <v>100</v>
      </c>
      <c r="J8" s="10">
        <f t="shared" si="1"/>
        <v>50</v>
      </c>
      <c r="K8" s="10">
        <f t="shared" si="2"/>
        <v>100</v>
      </c>
    </row>
    <row r="9" spans="1:11">
      <c r="A9" s="7">
        <v>5</v>
      </c>
      <c r="B9" s="7" t="s">
        <v>150</v>
      </c>
      <c r="C9" s="13" t="s">
        <v>171</v>
      </c>
      <c r="D9" s="7">
        <v>7</v>
      </c>
      <c r="E9" s="7">
        <f t="shared" si="3"/>
        <v>100</v>
      </c>
      <c r="F9" s="7">
        <f t="shared" si="0"/>
        <v>50</v>
      </c>
      <c r="G9" s="7">
        <v>11</v>
      </c>
      <c r="H9" s="7">
        <v>11</v>
      </c>
      <c r="I9" s="10">
        <f t="shared" si="4"/>
        <v>100</v>
      </c>
      <c r="J9" s="10">
        <f t="shared" si="1"/>
        <v>50</v>
      </c>
      <c r="K9" s="10">
        <f t="shared" si="2"/>
        <v>100</v>
      </c>
    </row>
    <row r="10" spans="1:11">
      <c r="A10" s="7">
        <v>6</v>
      </c>
      <c r="B10" s="7" t="s">
        <v>150</v>
      </c>
      <c r="C10" s="13" t="s">
        <v>172</v>
      </c>
      <c r="D10" s="7">
        <v>7</v>
      </c>
      <c r="E10" s="7">
        <f t="shared" si="3"/>
        <v>100</v>
      </c>
      <c r="F10" s="7">
        <f t="shared" si="0"/>
        <v>50</v>
      </c>
      <c r="G10" s="7">
        <v>16</v>
      </c>
      <c r="H10" s="7">
        <v>16</v>
      </c>
      <c r="I10" s="10">
        <f t="shared" si="4"/>
        <v>100</v>
      </c>
      <c r="J10" s="10">
        <f t="shared" si="1"/>
        <v>50</v>
      </c>
      <c r="K10" s="10">
        <f t="shared" si="2"/>
        <v>100</v>
      </c>
    </row>
    <row r="11" spans="1:11">
      <c r="A11" s="7">
        <v>7</v>
      </c>
      <c r="B11" s="7" t="s">
        <v>151</v>
      </c>
      <c r="C11" s="13" t="s">
        <v>173</v>
      </c>
      <c r="D11" s="7">
        <v>7</v>
      </c>
      <c r="E11" s="7">
        <f t="shared" si="3"/>
        <v>100</v>
      </c>
      <c r="F11" s="7">
        <f t="shared" si="0"/>
        <v>50</v>
      </c>
      <c r="G11" s="7">
        <v>12</v>
      </c>
      <c r="H11" s="7">
        <v>12</v>
      </c>
      <c r="I11" s="10">
        <f t="shared" ref="I11:I26" si="5">G11/H11*100</f>
        <v>100</v>
      </c>
      <c r="J11" s="10">
        <f t="shared" ref="J11:J26" si="6">I11*0.5</f>
        <v>50</v>
      </c>
      <c r="K11" s="10">
        <f t="shared" ref="K11:K26" si="7">F11+J11</f>
        <v>100</v>
      </c>
    </row>
    <row r="12" spans="1:11">
      <c r="A12" s="7">
        <v>8</v>
      </c>
      <c r="B12" s="7" t="s">
        <v>152</v>
      </c>
      <c r="C12" s="13" t="s">
        <v>174</v>
      </c>
      <c r="D12" s="7">
        <v>7</v>
      </c>
      <c r="E12" s="7">
        <f t="shared" si="3"/>
        <v>100</v>
      </c>
      <c r="F12" s="7">
        <f t="shared" si="0"/>
        <v>50</v>
      </c>
      <c r="G12" s="7">
        <v>6</v>
      </c>
      <c r="H12" s="7">
        <v>6</v>
      </c>
      <c r="I12" s="10">
        <f t="shared" si="5"/>
        <v>100</v>
      </c>
      <c r="J12" s="10">
        <f t="shared" si="6"/>
        <v>50</v>
      </c>
      <c r="K12" s="10">
        <f t="shared" si="7"/>
        <v>100</v>
      </c>
    </row>
    <row r="13" spans="1:11">
      <c r="A13" s="7">
        <v>9</v>
      </c>
      <c r="B13" s="7" t="s">
        <v>153</v>
      </c>
      <c r="C13" s="13" t="s">
        <v>175</v>
      </c>
      <c r="D13" s="7">
        <v>7</v>
      </c>
      <c r="E13" s="7">
        <f t="shared" si="3"/>
        <v>100</v>
      </c>
      <c r="F13" s="7">
        <f t="shared" si="0"/>
        <v>50</v>
      </c>
      <c r="G13" s="7">
        <v>20</v>
      </c>
      <c r="H13" s="7">
        <v>20</v>
      </c>
      <c r="I13" s="10">
        <f t="shared" si="5"/>
        <v>100</v>
      </c>
      <c r="J13" s="10">
        <f t="shared" si="6"/>
        <v>50</v>
      </c>
      <c r="K13" s="10">
        <f t="shared" si="7"/>
        <v>100</v>
      </c>
    </row>
    <row r="14" spans="1:11">
      <c r="A14" s="7">
        <v>10</v>
      </c>
      <c r="B14" s="7" t="s">
        <v>154</v>
      </c>
      <c r="C14" s="13" t="s">
        <v>176</v>
      </c>
      <c r="D14" s="7">
        <v>7</v>
      </c>
      <c r="E14" s="7">
        <f t="shared" si="3"/>
        <v>100</v>
      </c>
      <c r="F14" s="7">
        <f t="shared" si="0"/>
        <v>50</v>
      </c>
      <c r="G14" s="7">
        <v>14</v>
      </c>
      <c r="H14" s="7">
        <v>14</v>
      </c>
      <c r="I14" s="10">
        <f t="shared" si="5"/>
        <v>100</v>
      </c>
      <c r="J14" s="10">
        <f t="shared" si="6"/>
        <v>50</v>
      </c>
      <c r="K14" s="10">
        <f t="shared" si="7"/>
        <v>100</v>
      </c>
    </row>
    <row r="15" spans="1:11">
      <c r="A15" s="7">
        <v>11</v>
      </c>
      <c r="B15" s="7" t="s">
        <v>155</v>
      </c>
      <c r="C15" s="13" t="s">
        <v>177</v>
      </c>
      <c r="D15" s="7">
        <v>7</v>
      </c>
      <c r="E15" s="7">
        <f t="shared" si="3"/>
        <v>100</v>
      </c>
      <c r="F15" s="7">
        <f t="shared" si="0"/>
        <v>50</v>
      </c>
      <c r="G15" s="7">
        <v>7</v>
      </c>
      <c r="H15" s="7">
        <v>7</v>
      </c>
      <c r="I15" s="10">
        <f t="shared" si="5"/>
        <v>100</v>
      </c>
      <c r="J15" s="10">
        <f t="shared" si="6"/>
        <v>50</v>
      </c>
      <c r="K15" s="10">
        <f t="shared" si="7"/>
        <v>100</v>
      </c>
    </row>
    <row r="16" spans="1:11">
      <c r="A16" s="7">
        <v>12</v>
      </c>
      <c r="B16" s="7" t="s">
        <v>156</v>
      </c>
      <c r="C16" s="13" t="s">
        <v>178</v>
      </c>
      <c r="D16" s="7">
        <v>7</v>
      </c>
      <c r="E16" s="7">
        <f t="shared" si="3"/>
        <v>100</v>
      </c>
      <c r="F16" s="7">
        <f t="shared" si="0"/>
        <v>50</v>
      </c>
      <c r="G16" s="7">
        <v>13</v>
      </c>
      <c r="H16" s="7">
        <v>13</v>
      </c>
      <c r="I16" s="10">
        <f t="shared" si="5"/>
        <v>100</v>
      </c>
      <c r="J16" s="10">
        <f t="shared" si="6"/>
        <v>50</v>
      </c>
      <c r="K16" s="10">
        <f t="shared" si="7"/>
        <v>100</v>
      </c>
    </row>
    <row r="17" spans="1:11">
      <c r="A17" s="7">
        <v>13</v>
      </c>
      <c r="B17" s="7" t="s">
        <v>157</v>
      </c>
      <c r="C17" s="13" t="s">
        <v>179</v>
      </c>
      <c r="D17" s="7">
        <v>7</v>
      </c>
      <c r="E17" s="7">
        <f t="shared" si="3"/>
        <v>100</v>
      </c>
      <c r="F17" s="7">
        <f t="shared" si="0"/>
        <v>50</v>
      </c>
      <c r="G17" s="7">
        <v>9</v>
      </c>
      <c r="H17" s="7">
        <v>9</v>
      </c>
      <c r="I17" s="10">
        <f t="shared" si="5"/>
        <v>100</v>
      </c>
      <c r="J17" s="10">
        <f t="shared" si="6"/>
        <v>50</v>
      </c>
      <c r="K17" s="10">
        <f t="shared" si="7"/>
        <v>100</v>
      </c>
    </row>
    <row r="18" spans="1:11">
      <c r="A18" s="7">
        <v>14</v>
      </c>
      <c r="B18" s="7" t="s">
        <v>158</v>
      </c>
      <c r="C18" s="13" t="s">
        <v>180</v>
      </c>
      <c r="D18" s="7">
        <v>7</v>
      </c>
      <c r="E18" s="7">
        <f t="shared" si="3"/>
        <v>100</v>
      </c>
      <c r="F18" s="7">
        <f t="shared" si="0"/>
        <v>50</v>
      </c>
      <c r="G18" s="7">
        <v>8</v>
      </c>
      <c r="H18" s="7">
        <v>8</v>
      </c>
      <c r="I18" s="10">
        <f t="shared" si="5"/>
        <v>100</v>
      </c>
      <c r="J18" s="10">
        <f t="shared" si="6"/>
        <v>50</v>
      </c>
      <c r="K18" s="10">
        <f t="shared" si="7"/>
        <v>100</v>
      </c>
    </row>
    <row r="19" spans="1:11">
      <c r="A19" s="7">
        <v>15</v>
      </c>
      <c r="B19" s="7" t="s">
        <v>159</v>
      </c>
      <c r="C19" s="13" t="s">
        <v>181</v>
      </c>
      <c r="D19" s="7">
        <v>7</v>
      </c>
      <c r="E19" s="7">
        <f t="shared" si="3"/>
        <v>100</v>
      </c>
      <c r="F19" s="7">
        <f t="shared" si="0"/>
        <v>50</v>
      </c>
      <c r="G19" s="7">
        <v>8</v>
      </c>
      <c r="H19" s="7">
        <v>8</v>
      </c>
      <c r="I19" s="10">
        <f t="shared" si="5"/>
        <v>100</v>
      </c>
      <c r="J19" s="10">
        <f t="shared" si="6"/>
        <v>50</v>
      </c>
      <c r="K19" s="10">
        <f t="shared" si="7"/>
        <v>100</v>
      </c>
    </row>
    <row r="20" spans="1:11">
      <c r="A20" s="7">
        <v>16</v>
      </c>
      <c r="B20" s="7" t="s">
        <v>160</v>
      </c>
      <c r="C20" s="13" t="s">
        <v>182</v>
      </c>
      <c r="D20" s="7">
        <v>7</v>
      </c>
      <c r="E20" s="7">
        <f t="shared" si="3"/>
        <v>100</v>
      </c>
      <c r="F20" s="7">
        <f t="shared" si="0"/>
        <v>50</v>
      </c>
      <c r="G20" s="7">
        <v>9</v>
      </c>
      <c r="H20" s="7">
        <v>9</v>
      </c>
      <c r="I20" s="10">
        <f t="shared" si="5"/>
        <v>100</v>
      </c>
      <c r="J20" s="10">
        <f t="shared" si="6"/>
        <v>50</v>
      </c>
      <c r="K20" s="10">
        <f t="shared" si="7"/>
        <v>100</v>
      </c>
    </row>
    <row r="21" spans="1:11">
      <c r="A21" s="7">
        <v>17</v>
      </c>
      <c r="B21" s="7" t="s">
        <v>161</v>
      </c>
      <c r="C21" s="13" t="s">
        <v>183</v>
      </c>
      <c r="D21" s="7">
        <v>7</v>
      </c>
      <c r="E21" s="7">
        <f t="shared" si="3"/>
        <v>100</v>
      </c>
      <c r="F21" s="7">
        <f t="shared" si="0"/>
        <v>50</v>
      </c>
      <c r="G21" s="7">
        <v>6</v>
      </c>
      <c r="H21" s="7">
        <v>6</v>
      </c>
      <c r="I21" s="10">
        <f t="shared" si="5"/>
        <v>100</v>
      </c>
      <c r="J21" s="10">
        <f t="shared" si="6"/>
        <v>50</v>
      </c>
      <c r="K21" s="10">
        <f t="shared" si="7"/>
        <v>100</v>
      </c>
    </row>
    <row r="22" spans="1:11">
      <c r="A22" s="7">
        <v>18</v>
      </c>
      <c r="B22" s="7" t="s">
        <v>162</v>
      </c>
      <c r="C22" s="13" t="s">
        <v>184</v>
      </c>
      <c r="D22" s="7">
        <v>7</v>
      </c>
      <c r="E22" s="7">
        <f t="shared" si="3"/>
        <v>100</v>
      </c>
      <c r="F22" s="7">
        <f t="shared" si="0"/>
        <v>50</v>
      </c>
      <c r="G22" s="7">
        <v>6</v>
      </c>
      <c r="H22" s="7">
        <v>6</v>
      </c>
      <c r="I22" s="10">
        <f t="shared" si="5"/>
        <v>100</v>
      </c>
      <c r="J22" s="10">
        <f t="shared" si="6"/>
        <v>50</v>
      </c>
      <c r="K22" s="10">
        <f t="shared" si="7"/>
        <v>100</v>
      </c>
    </row>
    <row r="23" spans="1:11">
      <c r="A23" s="7">
        <v>19</v>
      </c>
      <c r="B23" s="7" t="s">
        <v>163</v>
      </c>
      <c r="C23" s="13" t="s">
        <v>185</v>
      </c>
      <c r="D23" s="7">
        <v>7</v>
      </c>
      <c r="E23" s="7">
        <f t="shared" si="3"/>
        <v>100</v>
      </c>
      <c r="F23" s="7">
        <f t="shared" si="0"/>
        <v>50</v>
      </c>
      <c r="G23" s="7">
        <v>7</v>
      </c>
      <c r="H23" s="7">
        <v>7</v>
      </c>
      <c r="I23" s="10">
        <f t="shared" si="5"/>
        <v>100</v>
      </c>
      <c r="J23" s="10">
        <f t="shared" si="6"/>
        <v>50</v>
      </c>
      <c r="K23" s="10">
        <f t="shared" si="7"/>
        <v>100</v>
      </c>
    </row>
    <row r="24" spans="1:11">
      <c r="A24" s="7">
        <v>20</v>
      </c>
      <c r="B24" s="7" t="s">
        <v>164</v>
      </c>
      <c r="C24" s="13" t="s">
        <v>186</v>
      </c>
      <c r="D24" s="7">
        <v>7</v>
      </c>
      <c r="E24" s="7">
        <f t="shared" si="3"/>
        <v>100</v>
      </c>
      <c r="F24" s="7">
        <f t="shared" si="0"/>
        <v>50</v>
      </c>
      <c r="G24" s="7">
        <v>13</v>
      </c>
      <c r="H24" s="7">
        <v>13</v>
      </c>
      <c r="I24" s="10">
        <f t="shared" si="5"/>
        <v>100</v>
      </c>
      <c r="J24" s="10">
        <f t="shared" si="6"/>
        <v>50</v>
      </c>
      <c r="K24" s="10">
        <f t="shared" si="7"/>
        <v>100</v>
      </c>
    </row>
    <row r="25" spans="1:11">
      <c r="A25" s="7">
        <v>21</v>
      </c>
      <c r="B25" s="7" t="s">
        <v>165</v>
      </c>
      <c r="C25" s="13" t="s">
        <v>187</v>
      </c>
      <c r="D25" s="7">
        <v>7</v>
      </c>
      <c r="E25" s="7">
        <f t="shared" si="3"/>
        <v>100</v>
      </c>
      <c r="F25" s="7">
        <f t="shared" si="0"/>
        <v>50</v>
      </c>
      <c r="G25" s="7">
        <v>15</v>
      </c>
      <c r="H25" s="7">
        <v>15</v>
      </c>
      <c r="I25" s="10">
        <f t="shared" si="5"/>
        <v>100</v>
      </c>
      <c r="J25" s="10">
        <f t="shared" si="6"/>
        <v>50</v>
      </c>
      <c r="K25" s="10">
        <f t="shared" si="7"/>
        <v>100</v>
      </c>
    </row>
    <row r="26" spans="1:11">
      <c r="A26" s="7">
        <v>22</v>
      </c>
      <c r="B26" s="7" t="s">
        <v>166</v>
      </c>
      <c r="C26" s="13" t="s">
        <v>188</v>
      </c>
      <c r="D26" s="7">
        <v>7</v>
      </c>
      <c r="E26" s="7">
        <f t="shared" si="3"/>
        <v>100</v>
      </c>
      <c r="F26" s="7">
        <f t="shared" si="0"/>
        <v>50</v>
      </c>
      <c r="G26" s="7">
        <v>9</v>
      </c>
      <c r="H26" s="7">
        <v>9</v>
      </c>
      <c r="I26" s="10">
        <f t="shared" si="5"/>
        <v>100</v>
      </c>
      <c r="J26" s="10">
        <f t="shared" si="6"/>
        <v>50</v>
      </c>
      <c r="K26" s="10">
        <f t="shared" si="7"/>
        <v>100</v>
      </c>
    </row>
  </sheetData>
  <mergeCells count="6">
    <mergeCell ref="A1:A3"/>
    <mergeCell ref="B1:B3"/>
    <mergeCell ref="C1:C3"/>
    <mergeCell ref="D1:K1"/>
    <mergeCell ref="D2:F2"/>
    <mergeCell ref="G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24"/>
  <sheetViews>
    <sheetView topLeftCell="B1" zoomScale="80" zoomScaleNormal="80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B3" sqref="B3:B24"/>
    </sheetView>
  </sheetViews>
  <sheetFormatPr defaultRowHeight="15"/>
  <cols>
    <col min="2" max="2" width="18.42578125" customWidth="1"/>
    <col min="3" max="3" width="60.7109375" style="24" customWidth="1"/>
    <col min="16" max="16" width="4.85546875" customWidth="1"/>
  </cols>
  <sheetData>
    <row r="1" spans="1:16" ht="48.75" customHeight="1">
      <c r="B1" s="65" t="s">
        <v>82</v>
      </c>
      <c r="C1" s="67" t="s">
        <v>73</v>
      </c>
      <c r="D1" s="75" t="s">
        <v>35</v>
      </c>
      <c r="E1" s="76"/>
      <c r="F1" s="76"/>
      <c r="G1" s="76"/>
      <c r="H1" s="76"/>
      <c r="I1" s="77"/>
      <c r="J1" s="75" t="s">
        <v>36</v>
      </c>
      <c r="K1" s="76"/>
      <c r="L1" s="76"/>
      <c r="M1" s="76"/>
      <c r="N1" s="76"/>
      <c r="O1" s="76"/>
      <c r="P1" s="77"/>
    </row>
    <row r="2" spans="1:16" ht="179.25" customHeight="1">
      <c r="B2" s="66"/>
      <c r="C2" s="68"/>
      <c r="D2" s="11" t="s">
        <v>41</v>
      </c>
      <c r="E2" s="11" t="s">
        <v>40</v>
      </c>
      <c r="F2" s="11" t="s">
        <v>39</v>
      </c>
      <c r="G2" s="11" t="s">
        <v>38</v>
      </c>
      <c r="H2" s="11" t="s">
        <v>37</v>
      </c>
      <c r="I2" s="11" t="s">
        <v>199</v>
      </c>
      <c r="J2" s="11" t="s">
        <v>42</v>
      </c>
      <c r="K2" s="11" t="s">
        <v>43</v>
      </c>
      <c r="L2" s="11" t="s">
        <v>44</v>
      </c>
      <c r="M2" s="11" t="s">
        <v>45</v>
      </c>
      <c r="N2" s="11" t="s">
        <v>46</v>
      </c>
      <c r="O2" s="11" t="s">
        <v>47</v>
      </c>
      <c r="P2" s="12" t="s">
        <v>199</v>
      </c>
    </row>
    <row r="3" spans="1:16">
      <c r="A3">
        <v>1</v>
      </c>
      <c r="B3" s="7" t="s">
        <v>148</v>
      </c>
      <c r="C3" s="13" t="s">
        <v>169</v>
      </c>
      <c r="D3" s="7">
        <v>1</v>
      </c>
      <c r="E3" s="7">
        <v>0</v>
      </c>
      <c r="F3" s="7">
        <v>1</v>
      </c>
      <c r="G3" s="7">
        <v>1</v>
      </c>
      <c r="H3" s="7">
        <v>1</v>
      </c>
      <c r="I3" s="7">
        <f>SUM(D3:H3)</f>
        <v>4</v>
      </c>
      <c r="J3" s="7">
        <v>1</v>
      </c>
      <c r="K3" s="7">
        <v>1</v>
      </c>
      <c r="L3" s="7">
        <v>0</v>
      </c>
      <c r="M3" s="7">
        <v>1</v>
      </c>
      <c r="N3" s="7">
        <v>0</v>
      </c>
      <c r="O3" s="7">
        <v>1</v>
      </c>
      <c r="P3" s="7">
        <f>SUM(J3:O3)</f>
        <v>4</v>
      </c>
    </row>
    <row r="4" spans="1:16">
      <c r="A4">
        <v>2</v>
      </c>
      <c r="B4" s="7" t="s">
        <v>149</v>
      </c>
      <c r="C4" s="13" t="s">
        <v>170</v>
      </c>
      <c r="D4" s="7">
        <v>1</v>
      </c>
      <c r="E4" s="7">
        <v>0</v>
      </c>
      <c r="F4" s="7">
        <v>1</v>
      </c>
      <c r="G4" s="7">
        <v>0</v>
      </c>
      <c r="H4" s="7">
        <v>1</v>
      </c>
      <c r="I4" s="7">
        <f t="shared" ref="I4:I24" si="0">SUM(D4:H4)</f>
        <v>3</v>
      </c>
      <c r="J4" s="7">
        <v>1</v>
      </c>
      <c r="K4" s="7">
        <v>1</v>
      </c>
      <c r="L4" s="7">
        <v>0</v>
      </c>
      <c r="M4" s="7">
        <v>1</v>
      </c>
      <c r="N4" s="7">
        <v>0</v>
      </c>
      <c r="O4" s="7">
        <v>1</v>
      </c>
      <c r="P4" s="7">
        <f t="shared" ref="P4:P24" si="1">SUM(J4:O4)</f>
        <v>4</v>
      </c>
    </row>
    <row r="5" spans="1:16">
      <c r="A5">
        <v>3</v>
      </c>
      <c r="B5" s="7" t="s">
        <v>150</v>
      </c>
      <c r="C5" s="13" t="s">
        <v>167</v>
      </c>
      <c r="D5" s="7">
        <v>0</v>
      </c>
      <c r="E5" s="7">
        <v>1</v>
      </c>
      <c r="F5" s="7">
        <v>0</v>
      </c>
      <c r="G5" s="7">
        <v>0</v>
      </c>
      <c r="H5" s="7">
        <v>0</v>
      </c>
      <c r="I5" s="7">
        <f t="shared" si="0"/>
        <v>1</v>
      </c>
      <c r="J5" s="7">
        <v>0</v>
      </c>
      <c r="K5" s="7">
        <v>1</v>
      </c>
      <c r="L5" s="7">
        <v>0</v>
      </c>
      <c r="M5" s="7">
        <v>1</v>
      </c>
      <c r="N5" s="7">
        <v>1</v>
      </c>
      <c r="O5" s="7">
        <v>1</v>
      </c>
      <c r="P5" s="7">
        <f t="shared" si="1"/>
        <v>4</v>
      </c>
    </row>
    <row r="6" spans="1:16">
      <c r="A6">
        <v>4</v>
      </c>
      <c r="B6" s="7" t="s">
        <v>150</v>
      </c>
      <c r="C6" s="13" t="s">
        <v>168</v>
      </c>
      <c r="D6" s="7">
        <v>0</v>
      </c>
      <c r="E6" s="7">
        <v>0</v>
      </c>
      <c r="F6" s="7">
        <v>1</v>
      </c>
      <c r="G6" s="7">
        <v>0</v>
      </c>
      <c r="H6" s="7">
        <v>1</v>
      </c>
      <c r="I6" s="7">
        <f t="shared" si="0"/>
        <v>2</v>
      </c>
      <c r="J6" s="7">
        <v>1</v>
      </c>
      <c r="K6" s="7">
        <v>1</v>
      </c>
      <c r="L6" s="7">
        <v>0</v>
      </c>
      <c r="M6" s="7">
        <v>1</v>
      </c>
      <c r="N6" s="7">
        <v>0</v>
      </c>
      <c r="O6" s="7">
        <v>1</v>
      </c>
      <c r="P6" s="7">
        <f t="shared" si="1"/>
        <v>4</v>
      </c>
    </row>
    <row r="7" spans="1:16">
      <c r="A7">
        <v>5</v>
      </c>
      <c r="B7" s="7" t="s">
        <v>150</v>
      </c>
      <c r="C7" s="13" t="s">
        <v>171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f t="shared" si="0"/>
        <v>5</v>
      </c>
      <c r="J7" s="7">
        <v>1</v>
      </c>
      <c r="K7" s="7">
        <v>1</v>
      </c>
      <c r="L7" s="7">
        <v>1</v>
      </c>
      <c r="M7" s="7">
        <v>1</v>
      </c>
      <c r="N7" s="7">
        <v>0</v>
      </c>
      <c r="O7" s="7">
        <v>1</v>
      </c>
      <c r="P7" s="7">
        <f t="shared" si="1"/>
        <v>5</v>
      </c>
    </row>
    <row r="8" spans="1:16">
      <c r="A8">
        <v>6</v>
      </c>
      <c r="B8" s="7" t="s">
        <v>150</v>
      </c>
      <c r="C8" s="13" t="s">
        <v>172</v>
      </c>
      <c r="D8" s="7">
        <v>0</v>
      </c>
      <c r="E8" s="7">
        <v>1</v>
      </c>
      <c r="F8" s="7">
        <v>1</v>
      </c>
      <c r="G8" s="7">
        <v>1</v>
      </c>
      <c r="H8" s="7">
        <v>0</v>
      </c>
      <c r="I8" s="7">
        <f t="shared" si="0"/>
        <v>3</v>
      </c>
      <c r="J8" s="7">
        <v>1</v>
      </c>
      <c r="K8" s="7">
        <v>0</v>
      </c>
      <c r="L8" s="7">
        <v>0</v>
      </c>
      <c r="M8" s="7">
        <v>1</v>
      </c>
      <c r="N8" s="7">
        <v>1</v>
      </c>
      <c r="O8" s="7">
        <v>1</v>
      </c>
      <c r="P8" s="7">
        <f t="shared" si="1"/>
        <v>4</v>
      </c>
    </row>
    <row r="9" spans="1:16">
      <c r="A9">
        <v>7</v>
      </c>
      <c r="B9" s="7" t="s">
        <v>151</v>
      </c>
      <c r="C9" s="13" t="s">
        <v>173</v>
      </c>
      <c r="D9" s="7">
        <v>1</v>
      </c>
      <c r="E9" s="7">
        <v>1</v>
      </c>
      <c r="F9" s="7">
        <v>1</v>
      </c>
      <c r="G9" s="7">
        <v>0</v>
      </c>
      <c r="H9" s="7">
        <v>1</v>
      </c>
      <c r="I9" s="7">
        <f t="shared" si="0"/>
        <v>4</v>
      </c>
      <c r="J9" s="7">
        <v>1</v>
      </c>
      <c r="K9" s="7">
        <v>1</v>
      </c>
      <c r="L9" s="7">
        <v>0</v>
      </c>
      <c r="M9" s="7">
        <v>1</v>
      </c>
      <c r="N9" s="7">
        <v>1</v>
      </c>
      <c r="O9" s="7">
        <v>1</v>
      </c>
      <c r="P9" s="7">
        <f t="shared" si="1"/>
        <v>5</v>
      </c>
    </row>
    <row r="10" spans="1:16">
      <c r="A10">
        <v>8</v>
      </c>
      <c r="B10" s="7" t="s">
        <v>152</v>
      </c>
      <c r="C10" s="13" t="s">
        <v>174</v>
      </c>
      <c r="D10" s="7">
        <v>0</v>
      </c>
      <c r="E10" s="7">
        <v>1</v>
      </c>
      <c r="F10" s="7">
        <v>1</v>
      </c>
      <c r="G10" s="7">
        <v>0</v>
      </c>
      <c r="H10" s="7">
        <v>1</v>
      </c>
      <c r="I10" s="7">
        <f t="shared" si="0"/>
        <v>3</v>
      </c>
      <c r="J10" s="7">
        <v>1</v>
      </c>
      <c r="K10" s="7">
        <v>1</v>
      </c>
      <c r="L10" s="7">
        <v>0</v>
      </c>
      <c r="M10" s="7">
        <v>1</v>
      </c>
      <c r="N10" s="7">
        <v>0</v>
      </c>
      <c r="O10" s="7">
        <v>1</v>
      </c>
      <c r="P10" s="7">
        <f t="shared" si="1"/>
        <v>4</v>
      </c>
    </row>
    <row r="11" spans="1:16">
      <c r="A11">
        <v>9</v>
      </c>
      <c r="B11" s="7" t="s">
        <v>153</v>
      </c>
      <c r="C11" s="13" t="s">
        <v>175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7">
        <f t="shared" si="0"/>
        <v>5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1</v>
      </c>
      <c r="P11" s="7">
        <f t="shared" si="1"/>
        <v>4</v>
      </c>
    </row>
    <row r="12" spans="1:16">
      <c r="A12">
        <v>10</v>
      </c>
      <c r="B12" s="7" t="s">
        <v>154</v>
      </c>
      <c r="C12" s="13" t="s">
        <v>176</v>
      </c>
      <c r="D12" s="7">
        <v>1</v>
      </c>
      <c r="E12" s="7">
        <v>0</v>
      </c>
      <c r="F12" s="7">
        <v>1</v>
      </c>
      <c r="G12" s="7">
        <v>0</v>
      </c>
      <c r="H12" s="7">
        <v>1</v>
      </c>
      <c r="I12" s="7">
        <f t="shared" si="0"/>
        <v>3</v>
      </c>
      <c r="J12" s="7">
        <v>0</v>
      </c>
      <c r="K12" s="7">
        <v>0</v>
      </c>
      <c r="L12" s="7">
        <v>0</v>
      </c>
      <c r="M12" s="7">
        <v>1</v>
      </c>
      <c r="N12" s="7">
        <v>1</v>
      </c>
      <c r="O12" s="7">
        <v>1</v>
      </c>
      <c r="P12" s="7">
        <f t="shared" si="1"/>
        <v>3</v>
      </c>
    </row>
    <row r="13" spans="1:16">
      <c r="A13">
        <v>11</v>
      </c>
      <c r="B13" s="7" t="s">
        <v>155</v>
      </c>
      <c r="C13" s="13" t="s">
        <v>177</v>
      </c>
      <c r="D13" s="7">
        <v>0</v>
      </c>
      <c r="E13" s="7">
        <v>1</v>
      </c>
      <c r="F13" s="7">
        <v>0</v>
      </c>
      <c r="G13" s="7">
        <v>1</v>
      </c>
      <c r="H13" s="7">
        <v>0</v>
      </c>
      <c r="I13" s="7">
        <f t="shared" si="0"/>
        <v>2</v>
      </c>
      <c r="J13" s="7">
        <v>1</v>
      </c>
      <c r="K13" s="7">
        <v>1</v>
      </c>
      <c r="L13" s="7">
        <v>0</v>
      </c>
      <c r="M13" s="7">
        <v>1</v>
      </c>
      <c r="N13" s="7">
        <v>0</v>
      </c>
      <c r="O13" s="7">
        <v>1</v>
      </c>
      <c r="P13" s="7">
        <f t="shared" si="1"/>
        <v>4</v>
      </c>
    </row>
    <row r="14" spans="1:16">
      <c r="A14">
        <v>12</v>
      </c>
      <c r="B14" s="7" t="s">
        <v>156</v>
      </c>
      <c r="C14" s="13" t="s">
        <v>178</v>
      </c>
      <c r="D14" s="7">
        <v>0</v>
      </c>
      <c r="E14" s="7">
        <v>1</v>
      </c>
      <c r="F14" s="7">
        <v>0</v>
      </c>
      <c r="G14" s="7">
        <v>0</v>
      </c>
      <c r="H14" s="7">
        <v>1</v>
      </c>
      <c r="I14" s="7">
        <f t="shared" si="0"/>
        <v>2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f t="shared" si="1"/>
        <v>1</v>
      </c>
    </row>
    <row r="15" spans="1:16">
      <c r="A15">
        <v>13</v>
      </c>
      <c r="B15" s="7" t="s">
        <v>157</v>
      </c>
      <c r="C15" s="13" t="s">
        <v>179</v>
      </c>
      <c r="D15" s="7">
        <v>0</v>
      </c>
      <c r="E15" s="7">
        <v>1</v>
      </c>
      <c r="F15" s="7">
        <v>0</v>
      </c>
      <c r="G15" s="7">
        <v>0</v>
      </c>
      <c r="H15" s="7">
        <v>1</v>
      </c>
      <c r="I15" s="7">
        <f t="shared" si="0"/>
        <v>2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f t="shared" si="1"/>
        <v>1</v>
      </c>
    </row>
    <row r="16" spans="1:16">
      <c r="A16">
        <v>14</v>
      </c>
      <c r="B16" s="7" t="s">
        <v>158</v>
      </c>
      <c r="C16" s="13" t="s">
        <v>180</v>
      </c>
      <c r="D16" s="7">
        <v>1</v>
      </c>
      <c r="E16" s="7">
        <v>1</v>
      </c>
      <c r="F16" s="7">
        <v>1</v>
      </c>
      <c r="G16" s="7">
        <v>0</v>
      </c>
      <c r="H16" s="7">
        <v>1</v>
      </c>
      <c r="I16" s="7">
        <f t="shared" si="0"/>
        <v>4</v>
      </c>
      <c r="J16" s="7">
        <v>0</v>
      </c>
      <c r="K16" s="7">
        <v>1</v>
      </c>
      <c r="L16" s="7">
        <v>0</v>
      </c>
      <c r="M16" s="7">
        <v>1</v>
      </c>
      <c r="N16" s="7">
        <v>1</v>
      </c>
      <c r="O16" s="7">
        <v>1</v>
      </c>
      <c r="P16" s="7">
        <f t="shared" si="1"/>
        <v>4</v>
      </c>
    </row>
    <row r="17" spans="1:16">
      <c r="A17">
        <v>15</v>
      </c>
      <c r="B17" s="7" t="s">
        <v>159</v>
      </c>
      <c r="C17" s="13" t="s">
        <v>181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f t="shared" si="0"/>
        <v>1</v>
      </c>
      <c r="J17" s="7">
        <v>0</v>
      </c>
      <c r="K17" s="7">
        <v>0</v>
      </c>
      <c r="L17" s="7">
        <v>0</v>
      </c>
      <c r="M17" s="7">
        <v>1</v>
      </c>
      <c r="N17" s="7">
        <v>1</v>
      </c>
      <c r="O17" s="7">
        <v>1</v>
      </c>
      <c r="P17" s="7">
        <f t="shared" si="1"/>
        <v>3</v>
      </c>
    </row>
    <row r="18" spans="1:16">
      <c r="A18">
        <v>16</v>
      </c>
      <c r="B18" s="7" t="s">
        <v>160</v>
      </c>
      <c r="C18" s="13" t="s">
        <v>182</v>
      </c>
      <c r="D18" s="7">
        <v>1</v>
      </c>
      <c r="E18" s="7">
        <v>1</v>
      </c>
      <c r="F18" s="7">
        <v>0</v>
      </c>
      <c r="G18" s="7">
        <v>0</v>
      </c>
      <c r="H18" s="7">
        <v>0</v>
      </c>
      <c r="I18" s="7">
        <f t="shared" si="0"/>
        <v>2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1</v>
      </c>
      <c r="P18" s="7">
        <f t="shared" si="1"/>
        <v>2</v>
      </c>
    </row>
    <row r="19" spans="1:16">
      <c r="A19">
        <v>17</v>
      </c>
      <c r="B19" s="7" t="s">
        <v>161</v>
      </c>
      <c r="C19" s="13" t="s">
        <v>183</v>
      </c>
      <c r="D19" s="7">
        <v>0</v>
      </c>
      <c r="E19" s="7">
        <v>0</v>
      </c>
      <c r="F19" s="7">
        <v>0</v>
      </c>
      <c r="G19" s="7">
        <v>0</v>
      </c>
      <c r="H19" s="7">
        <v>1</v>
      </c>
      <c r="I19" s="7">
        <f t="shared" si="0"/>
        <v>1</v>
      </c>
      <c r="J19" s="7">
        <v>0</v>
      </c>
      <c r="K19" s="7">
        <v>0</v>
      </c>
      <c r="L19" s="7">
        <v>0</v>
      </c>
      <c r="M19" s="7">
        <v>0</v>
      </c>
      <c r="N19" s="7">
        <v>1</v>
      </c>
      <c r="O19" s="7">
        <v>1</v>
      </c>
      <c r="P19" s="7">
        <f t="shared" si="1"/>
        <v>2</v>
      </c>
    </row>
    <row r="20" spans="1:16">
      <c r="A20">
        <v>18</v>
      </c>
      <c r="B20" s="7" t="s">
        <v>162</v>
      </c>
      <c r="C20" s="13" t="s">
        <v>184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f t="shared" si="0"/>
        <v>1</v>
      </c>
      <c r="J20" s="7">
        <v>0</v>
      </c>
      <c r="K20" s="7">
        <v>1</v>
      </c>
      <c r="L20" s="7">
        <v>0</v>
      </c>
      <c r="M20" s="7">
        <v>1</v>
      </c>
      <c r="N20" s="7">
        <v>0</v>
      </c>
      <c r="O20" s="7">
        <v>1</v>
      </c>
      <c r="P20" s="7">
        <f t="shared" si="1"/>
        <v>3</v>
      </c>
    </row>
    <row r="21" spans="1:16">
      <c r="A21">
        <v>19</v>
      </c>
      <c r="B21" s="7" t="s">
        <v>163</v>
      </c>
      <c r="C21" s="13" t="s">
        <v>185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f t="shared" si="0"/>
        <v>1</v>
      </c>
      <c r="J21" s="7">
        <v>0</v>
      </c>
      <c r="K21" s="7">
        <v>0</v>
      </c>
      <c r="L21" s="7">
        <v>0</v>
      </c>
      <c r="M21" s="7">
        <v>1</v>
      </c>
      <c r="N21" s="7">
        <v>1</v>
      </c>
      <c r="O21" s="7">
        <v>1</v>
      </c>
      <c r="P21" s="7">
        <f t="shared" si="1"/>
        <v>3</v>
      </c>
    </row>
    <row r="22" spans="1:16">
      <c r="A22">
        <v>20</v>
      </c>
      <c r="B22" s="7" t="s">
        <v>164</v>
      </c>
      <c r="C22" s="13" t="s">
        <v>186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f t="shared" si="0"/>
        <v>1</v>
      </c>
      <c r="J22" s="7">
        <v>0</v>
      </c>
      <c r="K22" s="7">
        <v>0</v>
      </c>
      <c r="L22" s="7">
        <v>0</v>
      </c>
      <c r="M22" s="7">
        <v>1</v>
      </c>
      <c r="N22" s="7">
        <v>1</v>
      </c>
      <c r="O22" s="7">
        <v>1</v>
      </c>
      <c r="P22" s="7">
        <f t="shared" si="1"/>
        <v>3</v>
      </c>
    </row>
    <row r="23" spans="1:16">
      <c r="A23">
        <v>21</v>
      </c>
      <c r="B23" s="7" t="s">
        <v>165</v>
      </c>
      <c r="C23" s="13" t="s">
        <v>187</v>
      </c>
      <c r="D23" s="7">
        <v>1</v>
      </c>
      <c r="E23" s="7">
        <v>1</v>
      </c>
      <c r="F23" s="7">
        <v>1</v>
      </c>
      <c r="G23" s="7">
        <v>0</v>
      </c>
      <c r="H23" s="7">
        <v>1</v>
      </c>
      <c r="I23" s="7">
        <f t="shared" si="0"/>
        <v>4</v>
      </c>
      <c r="J23" s="7">
        <v>1</v>
      </c>
      <c r="K23" s="7">
        <v>1</v>
      </c>
      <c r="L23" s="7">
        <v>0</v>
      </c>
      <c r="M23" s="7">
        <v>1</v>
      </c>
      <c r="N23" s="7">
        <v>1</v>
      </c>
      <c r="O23" s="7">
        <v>1</v>
      </c>
      <c r="P23" s="7">
        <f t="shared" si="1"/>
        <v>5</v>
      </c>
    </row>
    <row r="24" spans="1:16">
      <c r="A24">
        <v>22</v>
      </c>
      <c r="B24" s="7" t="s">
        <v>166</v>
      </c>
      <c r="C24" s="13" t="s">
        <v>188</v>
      </c>
      <c r="D24" s="7">
        <v>1</v>
      </c>
      <c r="E24" s="7">
        <v>1</v>
      </c>
      <c r="F24" s="7">
        <v>1</v>
      </c>
      <c r="G24" s="7">
        <v>0</v>
      </c>
      <c r="H24" s="7">
        <v>1</v>
      </c>
      <c r="I24" s="7">
        <f t="shared" si="0"/>
        <v>4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1</v>
      </c>
      <c r="P24" s="7">
        <f t="shared" si="1"/>
        <v>2</v>
      </c>
    </row>
  </sheetData>
  <mergeCells count="4">
    <mergeCell ref="B1:B2"/>
    <mergeCell ref="C1:C2"/>
    <mergeCell ref="D1:I1"/>
    <mergeCell ref="J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B1:P25"/>
  <sheetViews>
    <sheetView topLeftCell="C1" workbookViewId="0">
      <pane xSplit="3" ySplit="3" topLeftCell="F4" activePane="bottomRight" state="frozen"/>
      <selection activeCell="C1" sqref="C1"/>
      <selection pane="topRight" activeCell="D1" sqref="D1"/>
      <selection pane="bottomLeft" activeCell="C4" sqref="C4"/>
      <selection pane="bottomRight" activeCell="K28" sqref="K28"/>
    </sheetView>
  </sheetViews>
  <sheetFormatPr defaultRowHeight="15"/>
  <cols>
    <col min="1" max="1" width="0" hidden="1" customWidth="1"/>
    <col min="2" max="2" width="5" hidden="1" customWidth="1"/>
    <col min="3" max="3" width="8.5703125" customWidth="1"/>
    <col min="4" max="4" width="18.5703125" customWidth="1"/>
    <col min="5" max="5" width="54.7109375" style="24" customWidth="1"/>
  </cols>
  <sheetData>
    <row r="1" spans="2:16">
      <c r="C1" s="80" t="s">
        <v>196</v>
      </c>
      <c r="D1" s="65" t="s">
        <v>82</v>
      </c>
      <c r="E1" s="67" t="s">
        <v>73</v>
      </c>
      <c r="F1" s="82" t="s">
        <v>48</v>
      </c>
      <c r="G1" s="82"/>
      <c r="H1" s="82"/>
      <c r="I1" s="82" t="s">
        <v>49</v>
      </c>
      <c r="J1" s="82"/>
      <c r="K1" s="82"/>
      <c r="L1" s="69" t="s">
        <v>50</v>
      </c>
      <c r="M1" s="70"/>
      <c r="N1" s="70"/>
      <c r="O1" s="71"/>
      <c r="P1" s="78" t="s">
        <v>17</v>
      </c>
    </row>
    <row r="2" spans="2:16" ht="134.25" customHeight="1">
      <c r="B2" t="s">
        <v>1</v>
      </c>
      <c r="C2" s="81"/>
      <c r="D2" s="66"/>
      <c r="E2" s="68"/>
      <c r="F2" s="16" t="s">
        <v>51</v>
      </c>
      <c r="G2" s="17" t="s">
        <v>52</v>
      </c>
      <c r="H2" s="17" t="s">
        <v>53</v>
      </c>
      <c r="I2" s="16" t="s">
        <v>54</v>
      </c>
      <c r="J2" s="17" t="s">
        <v>55</v>
      </c>
      <c r="K2" s="17" t="s">
        <v>56</v>
      </c>
      <c r="L2" s="16" t="s">
        <v>57</v>
      </c>
      <c r="M2" s="16" t="s">
        <v>58</v>
      </c>
      <c r="N2" s="16" t="s">
        <v>59</v>
      </c>
      <c r="O2" s="16" t="s">
        <v>60</v>
      </c>
      <c r="P2" s="79"/>
    </row>
    <row r="3" spans="2:16">
      <c r="C3" s="7"/>
      <c r="D3" s="7"/>
      <c r="E3" s="13"/>
      <c r="F3" s="15"/>
      <c r="G3" s="15">
        <v>100</v>
      </c>
      <c r="H3" s="15">
        <f>G3*0.3</f>
        <v>30</v>
      </c>
      <c r="I3" s="15"/>
      <c r="J3" s="15">
        <v>100</v>
      </c>
      <c r="K3" s="15">
        <f>J3*0.4</f>
        <v>40</v>
      </c>
      <c r="L3" s="15"/>
      <c r="M3" s="15"/>
      <c r="N3" s="15">
        <v>100</v>
      </c>
      <c r="O3" s="15">
        <f>N3*0.3</f>
        <v>30</v>
      </c>
      <c r="P3" s="15">
        <f>H3+K3+O3</f>
        <v>100</v>
      </c>
    </row>
    <row r="4" spans="2:16">
      <c r="B4" s="2" t="s">
        <v>148</v>
      </c>
      <c r="C4" s="7">
        <v>1</v>
      </c>
      <c r="D4" s="7" t="s">
        <v>148</v>
      </c>
      <c r="E4" s="26" t="s">
        <v>169</v>
      </c>
      <c r="F4" s="7">
        <v>4</v>
      </c>
      <c r="G4" s="10">
        <f>IF(F4&lt;=4,F4*20,100)</f>
        <v>80</v>
      </c>
      <c r="H4" s="10">
        <f t="shared" ref="H4:H25" si="0">G4*0.3</f>
        <v>24</v>
      </c>
      <c r="I4" s="7">
        <v>4</v>
      </c>
      <c r="J4" s="10">
        <f>IF(I4&lt;=4,I4*20,100)</f>
        <v>80</v>
      </c>
      <c r="K4" s="10">
        <f t="shared" ref="K4:K25" si="1">J4*0.4</f>
        <v>32</v>
      </c>
      <c r="L4" s="9">
        <v>1</v>
      </c>
      <c r="M4" s="7">
        <v>1</v>
      </c>
      <c r="N4" s="10">
        <f>L4/M4*100</f>
        <v>100</v>
      </c>
      <c r="O4" s="10">
        <f t="shared" ref="O4:O9" si="2">N4*0.3</f>
        <v>30</v>
      </c>
      <c r="P4" s="10">
        <f t="shared" ref="P4:P9" si="3">H4+K4+O4</f>
        <v>86</v>
      </c>
    </row>
    <row r="5" spans="2:16">
      <c r="B5" s="2" t="s">
        <v>149</v>
      </c>
      <c r="C5" s="7">
        <v>2</v>
      </c>
      <c r="D5" s="7" t="s">
        <v>149</v>
      </c>
      <c r="E5" s="26" t="s">
        <v>170</v>
      </c>
      <c r="F5" s="7">
        <v>3</v>
      </c>
      <c r="G5" s="10">
        <f t="shared" ref="G5:G25" si="4">IF(F5&lt;=4,F5*20,100)</f>
        <v>60</v>
      </c>
      <c r="H5" s="10">
        <f t="shared" si="0"/>
        <v>18</v>
      </c>
      <c r="I5" s="7">
        <v>4</v>
      </c>
      <c r="J5" s="10">
        <f t="shared" ref="J5:J25" si="5">IF(I5&lt;=4,I5*20,100)</f>
        <v>80</v>
      </c>
      <c r="K5" s="10">
        <f t="shared" si="1"/>
        <v>32</v>
      </c>
      <c r="L5" s="9">
        <v>4</v>
      </c>
      <c r="M5" s="7">
        <v>4</v>
      </c>
      <c r="N5" s="10">
        <f t="shared" ref="N5:N9" si="6">L5/M5*100</f>
        <v>100</v>
      </c>
      <c r="O5" s="10">
        <f t="shared" si="2"/>
        <v>30</v>
      </c>
      <c r="P5" s="10">
        <f t="shared" si="3"/>
        <v>80</v>
      </c>
    </row>
    <row r="6" spans="2:16">
      <c r="B6" s="2" t="s">
        <v>150</v>
      </c>
      <c r="C6" s="7">
        <v>3</v>
      </c>
      <c r="D6" s="7" t="s">
        <v>150</v>
      </c>
      <c r="E6" s="26" t="s">
        <v>167</v>
      </c>
      <c r="F6" s="7">
        <v>1</v>
      </c>
      <c r="G6" s="10">
        <f t="shared" si="4"/>
        <v>20</v>
      </c>
      <c r="H6" s="10">
        <f t="shared" si="0"/>
        <v>6</v>
      </c>
      <c r="I6" s="7">
        <v>4</v>
      </c>
      <c r="J6" s="10">
        <f t="shared" si="5"/>
        <v>80</v>
      </c>
      <c r="K6" s="10">
        <f t="shared" si="1"/>
        <v>32</v>
      </c>
      <c r="L6" s="9">
        <v>3</v>
      </c>
      <c r="M6" s="7">
        <v>3</v>
      </c>
      <c r="N6" s="10">
        <f t="shared" si="6"/>
        <v>100</v>
      </c>
      <c r="O6" s="10">
        <f t="shared" si="2"/>
        <v>30</v>
      </c>
      <c r="P6" s="10">
        <f t="shared" si="3"/>
        <v>68</v>
      </c>
    </row>
    <row r="7" spans="2:16">
      <c r="B7" s="2" t="s">
        <v>150</v>
      </c>
      <c r="C7" s="7">
        <v>4</v>
      </c>
      <c r="D7" s="7" t="s">
        <v>150</v>
      </c>
      <c r="E7" s="26" t="s">
        <v>168</v>
      </c>
      <c r="F7" s="7">
        <v>2</v>
      </c>
      <c r="G7" s="10">
        <f t="shared" si="4"/>
        <v>40</v>
      </c>
      <c r="H7" s="10">
        <f t="shared" si="0"/>
        <v>12</v>
      </c>
      <c r="I7" s="7">
        <v>4</v>
      </c>
      <c r="J7" s="10">
        <f t="shared" si="5"/>
        <v>80</v>
      </c>
      <c r="K7" s="10">
        <f t="shared" si="1"/>
        <v>32</v>
      </c>
      <c r="L7" s="9">
        <v>0</v>
      </c>
      <c r="M7" s="7">
        <v>0</v>
      </c>
      <c r="N7" s="10">
        <v>0</v>
      </c>
      <c r="O7" s="10">
        <f t="shared" si="2"/>
        <v>0</v>
      </c>
      <c r="P7" s="10">
        <f t="shared" si="3"/>
        <v>44</v>
      </c>
    </row>
    <row r="8" spans="2:16">
      <c r="B8" s="2" t="s">
        <v>150</v>
      </c>
      <c r="C8" s="7">
        <v>5</v>
      </c>
      <c r="D8" s="7" t="s">
        <v>150</v>
      </c>
      <c r="E8" s="26" t="s">
        <v>171</v>
      </c>
      <c r="F8" s="7">
        <v>5</v>
      </c>
      <c r="G8" s="10">
        <f t="shared" si="4"/>
        <v>100</v>
      </c>
      <c r="H8" s="10">
        <f t="shared" si="0"/>
        <v>30</v>
      </c>
      <c r="I8" s="7">
        <v>5</v>
      </c>
      <c r="J8" s="10">
        <f t="shared" si="5"/>
        <v>100</v>
      </c>
      <c r="K8" s="10">
        <f t="shared" si="1"/>
        <v>40</v>
      </c>
      <c r="L8" s="9">
        <v>0</v>
      </c>
      <c r="M8" s="7">
        <v>0</v>
      </c>
      <c r="N8" s="10">
        <v>0</v>
      </c>
      <c r="O8" s="10">
        <f t="shared" si="2"/>
        <v>0</v>
      </c>
      <c r="P8" s="10">
        <f t="shared" si="3"/>
        <v>70</v>
      </c>
    </row>
    <row r="9" spans="2:16">
      <c r="B9" s="2" t="s">
        <v>150</v>
      </c>
      <c r="C9" s="7">
        <v>6</v>
      </c>
      <c r="D9" s="7" t="s">
        <v>150</v>
      </c>
      <c r="E9" s="26" t="s">
        <v>172</v>
      </c>
      <c r="F9" s="7">
        <v>3</v>
      </c>
      <c r="G9" s="10">
        <f t="shared" si="4"/>
        <v>60</v>
      </c>
      <c r="H9" s="10">
        <f t="shared" si="0"/>
        <v>18</v>
      </c>
      <c r="I9" s="7">
        <v>4</v>
      </c>
      <c r="J9" s="10">
        <f t="shared" si="5"/>
        <v>80</v>
      </c>
      <c r="K9" s="10">
        <f t="shared" si="1"/>
        <v>32</v>
      </c>
      <c r="L9" s="9">
        <v>2</v>
      </c>
      <c r="M9" s="7">
        <v>2</v>
      </c>
      <c r="N9" s="10">
        <f t="shared" si="6"/>
        <v>100</v>
      </c>
      <c r="O9" s="10">
        <f t="shared" si="2"/>
        <v>30</v>
      </c>
      <c r="P9" s="10">
        <f t="shared" si="3"/>
        <v>80</v>
      </c>
    </row>
    <row r="10" spans="2:16">
      <c r="B10" s="2" t="s">
        <v>151</v>
      </c>
      <c r="C10" s="7">
        <v>7</v>
      </c>
      <c r="D10" s="7" t="s">
        <v>151</v>
      </c>
      <c r="E10" s="13" t="s">
        <v>173</v>
      </c>
      <c r="F10" s="7">
        <v>4</v>
      </c>
      <c r="G10" s="10">
        <f t="shared" si="4"/>
        <v>80</v>
      </c>
      <c r="H10" s="10">
        <f t="shared" si="0"/>
        <v>24</v>
      </c>
      <c r="I10" s="7">
        <v>5</v>
      </c>
      <c r="J10" s="10">
        <f t="shared" si="5"/>
        <v>100</v>
      </c>
      <c r="K10" s="10">
        <f t="shared" si="1"/>
        <v>40</v>
      </c>
      <c r="L10" s="9">
        <v>1</v>
      </c>
      <c r="M10" s="7">
        <v>1</v>
      </c>
      <c r="N10" s="10">
        <f t="shared" ref="N10:N25" si="7">L10/M10*100</f>
        <v>100</v>
      </c>
      <c r="O10" s="10">
        <f t="shared" ref="O10:O25" si="8">N10*0.3</f>
        <v>30</v>
      </c>
      <c r="P10" s="10">
        <f t="shared" ref="P10:P25" si="9">H10+K10+O10</f>
        <v>94</v>
      </c>
    </row>
    <row r="11" spans="2:16" s="3" customFormat="1">
      <c r="B11" s="4" t="s">
        <v>152</v>
      </c>
      <c r="C11" s="7">
        <v>8</v>
      </c>
      <c r="D11" s="7" t="s">
        <v>152</v>
      </c>
      <c r="E11" s="21" t="s">
        <v>174</v>
      </c>
      <c r="F11" s="20">
        <v>3</v>
      </c>
      <c r="G11" s="22">
        <f t="shared" si="4"/>
        <v>60</v>
      </c>
      <c r="H11" s="22">
        <f t="shared" si="0"/>
        <v>18</v>
      </c>
      <c r="I11" s="20">
        <v>4</v>
      </c>
      <c r="J11" s="36">
        <v>80</v>
      </c>
      <c r="K11" s="36">
        <v>32</v>
      </c>
      <c r="L11" s="25">
        <v>0</v>
      </c>
      <c r="M11" s="20">
        <v>0</v>
      </c>
      <c r="N11" s="22">
        <v>0</v>
      </c>
      <c r="O11" s="22">
        <f t="shared" si="8"/>
        <v>0</v>
      </c>
      <c r="P11" s="36">
        <f t="shared" si="9"/>
        <v>50</v>
      </c>
    </row>
    <row r="12" spans="2:16">
      <c r="B12" s="2" t="s">
        <v>153</v>
      </c>
      <c r="C12" s="7">
        <v>9</v>
      </c>
      <c r="D12" s="7" t="s">
        <v>153</v>
      </c>
      <c r="E12" s="13" t="s">
        <v>175</v>
      </c>
      <c r="F12" s="7">
        <v>5</v>
      </c>
      <c r="G12" s="10">
        <f t="shared" si="4"/>
        <v>100</v>
      </c>
      <c r="H12" s="10">
        <f t="shared" si="0"/>
        <v>30</v>
      </c>
      <c r="I12" s="7">
        <v>4</v>
      </c>
      <c r="J12" s="10">
        <f t="shared" si="5"/>
        <v>80</v>
      </c>
      <c r="K12" s="10">
        <f t="shared" si="1"/>
        <v>32</v>
      </c>
      <c r="L12" s="9">
        <v>4</v>
      </c>
      <c r="M12" s="7">
        <v>4</v>
      </c>
      <c r="N12" s="10">
        <f t="shared" si="7"/>
        <v>100</v>
      </c>
      <c r="O12" s="10">
        <f t="shared" si="8"/>
        <v>30</v>
      </c>
      <c r="P12" s="10">
        <f t="shared" si="9"/>
        <v>92</v>
      </c>
    </row>
    <row r="13" spans="2:16">
      <c r="B13" s="2" t="s">
        <v>154</v>
      </c>
      <c r="C13" s="7">
        <v>10</v>
      </c>
      <c r="D13" s="7" t="s">
        <v>154</v>
      </c>
      <c r="E13" s="13" t="s">
        <v>176</v>
      </c>
      <c r="F13" s="7">
        <v>3</v>
      </c>
      <c r="G13" s="10">
        <f t="shared" si="4"/>
        <v>60</v>
      </c>
      <c r="H13" s="10">
        <f t="shared" si="0"/>
        <v>18</v>
      </c>
      <c r="I13" s="7">
        <v>3</v>
      </c>
      <c r="J13" s="10">
        <f t="shared" si="5"/>
        <v>60</v>
      </c>
      <c r="K13" s="10">
        <f t="shared" si="1"/>
        <v>24</v>
      </c>
      <c r="L13" s="9">
        <v>0</v>
      </c>
      <c r="M13" s="7">
        <v>0</v>
      </c>
      <c r="N13" s="10">
        <v>0</v>
      </c>
      <c r="O13" s="10">
        <f t="shared" si="8"/>
        <v>0</v>
      </c>
      <c r="P13" s="10">
        <f t="shared" si="9"/>
        <v>42</v>
      </c>
    </row>
    <row r="14" spans="2:16">
      <c r="B14" s="2" t="s">
        <v>155</v>
      </c>
      <c r="C14" s="7">
        <v>11</v>
      </c>
      <c r="D14" s="7" t="s">
        <v>155</v>
      </c>
      <c r="E14" s="13" t="s">
        <v>177</v>
      </c>
      <c r="F14" s="7">
        <v>2</v>
      </c>
      <c r="G14" s="10">
        <f t="shared" si="4"/>
        <v>40</v>
      </c>
      <c r="H14" s="10">
        <f t="shared" si="0"/>
        <v>12</v>
      </c>
      <c r="I14" s="7">
        <v>4</v>
      </c>
      <c r="J14" s="10">
        <f t="shared" si="5"/>
        <v>80</v>
      </c>
      <c r="K14" s="10">
        <f t="shared" si="1"/>
        <v>32</v>
      </c>
      <c r="L14" s="9">
        <v>0</v>
      </c>
      <c r="M14" s="7">
        <v>0</v>
      </c>
      <c r="N14" s="10">
        <v>0</v>
      </c>
      <c r="O14" s="10">
        <f t="shared" si="8"/>
        <v>0</v>
      </c>
      <c r="P14" s="10">
        <f t="shared" si="9"/>
        <v>44</v>
      </c>
    </row>
    <row r="15" spans="2:16">
      <c r="B15" s="2" t="s">
        <v>156</v>
      </c>
      <c r="C15" s="7">
        <v>12</v>
      </c>
      <c r="D15" s="7" t="s">
        <v>156</v>
      </c>
      <c r="E15" s="13" t="s">
        <v>178</v>
      </c>
      <c r="F15" s="7">
        <v>2</v>
      </c>
      <c r="G15" s="10">
        <f t="shared" si="4"/>
        <v>40</v>
      </c>
      <c r="H15" s="10">
        <f t="shared" si="0"/>
        <v>12</v>
      </c>
      <c r="I15" s="7">
        <v>1</v>
      </c>
      <c r="J15" s="10">
        <f t="shared" si="5"/>
        <v>20</v>
      </c>
      <c r="K15" s="10">
        <f t="shared" si="1"/>
        <v>8</v>
      </c>
      <c r="L15" s="7">
        <v>2</v>
      </c>
      <c r="M15" s="7">
        <v>2</v>
      </c>
      <c r="N15" s="10">
        <f t="shared" si="7"/>
        <v>100</v>
      </c>
      <c r="O15" s="10">
        <f t="shared" si="8"/>
        <v>30</v>
      </c>
      <c r="P15" s="10">
        <f t="shared" si="9"/>
        <v>50</v>
      </c>
    </row>
    <row r="16" spans="2:16">
      <c r="B16" s="2" t="s">
        <v>157</v>
      </c>
      <c r="C16" s="7">
        <v>13</v>
      </c>
      <c r="D16" s="7" t="s">
        <v>157</v>
      </c>
      <c r="E16" s="13" t="s">
        <v>179</v>
      </c>
      <c r="F16" s="7">
        <v>2</v>
      </c>
      <c r="G16" s="10">
        <f t="shared" si="4"/>
        <v>40</v>
      </c>
      <c r="H16" s="10">
        <f t="shared" si="0"/>
        <v>12</v>
      </c>
      <c r="I16" s="7">
        <v>1</v>
      </c>
      <c r="J16" s="10">
        <f t="shared" si="5"/>
        <v>20</v>
      </c>
      <c r="K16" s="10">
        <f t="shared" si="1"/>
        <v>8</v>
      </c>
      <c r="L16" s="7">
        <v>5</v>
      </c>
      <c r="M16" s="7">
        <v>5</v>
      </c>
      <c r="N16" s="10">
        <f t="shared" si="7"/>
        <v>100</v>
      </c>
      <c r="O16" s="10">
        <f t="shared" si="8"/>
        <v>30</v>
      </c>
      <c r="P16" s="10">
        <f t="shared" si="9"/>
        <v>50</v>
      </c>
    </row>
    <row r="17" spans="2:16">
      <c r="B17" s="2" t="s">
        <v>158</v>
      </c>
      <c r="C17" s="7">
        <v>14</v>
      </c>
      <c r="D17" s="7" t="s">
        <v>158</v>
      </c>
      <c r="E17" s="13" t="s">
        <v>180</v>
      </c>
      <c r="F17" s="7">
        <v>4</v>
      </c>
      <c r="G17" s="10">
        <f t="shared" si="4"/>
        <v>80</v>
      </c>
      <c r="H17" s="10">
        <f t="shared" si="0"/>
        <v>24</v>
      </c>
      <c r="I17" s="7">
        <v>4</v>
      </c>
      <c r="J17" s="10">
        <f t="shared" si="5"/>
        <v>80</v>
      </c>
      <c r="K17" s="10">
        <f t="shared" si="1"/>
        <v>32</v>
      </c>
      <c r="L17" s="9">
        <v>0</v>
      </c>
      <c r="M17" s="7">
        <v>0</v>
      </c>
      <c r="N17" s="10">
        <v>0</v>
      </c>
      <c r="O17" s="10">
        <f t="shared" si="8"/>
        <v>0</v>
      </c>
      <c r="P17" s="10">
        <f t="shared" si="9"/>
        <v>56</v>
      </c>
    </row>
    <row r="18" spans="2:16">
      <c r="B18" s="2" t="s">
        <v>159</v>
      </c>
      <c r="C18" s="7">
        <v>15</v>
      </c>
      <c r="D18" s="7" t="s">
        <v>159</v>
      </c>
      <c r="E18" s="13" t="s">
        <v>181</v>
      </c>
      <c r="F18" s="7">
        <v>1</v>
      </c>
      <c r="G18" s="10">
        <f t="shared" si="4"/>
        <v>20</v>
      </c>
      <c r="H18" s="10">
        <f t="shared" si="0"/>
        <v>6</v>
      </c>
      <c r="I18" s="7">
        <v>3</v>
      </c>
      <c r="J18" s="10">
        <f t="shared" si="5"/>
        <v>60</v>
      </c>
      <c r="K18" s="10">
        <f t="shared" si="1"/>
        <v>24</v>
      </c>
      <c r="L18" s="9">
        <v>0</v>
      </c>
      <c r="M18" s="7">
        <v>0</v>
      </c>
      <c r="N18" s="10">
        <v>0</v>
      </c>
      <c r="O18" s="10">
        <f t="shared" si="8"/>
        <v>0</v>
      </c>
      <c r="P18" s="10">
        <f t="shared" si="9"/>
        <v>30</v>
      </c>
    </row>
    <row r="19" spans="2:16">
      <c r="B19" s="2" t="s">
        <v>160</v>
      </c>
      <c r="C19" s="7">
        <v>16</v>
      </c>
      <c r="D19" s="7" t="s">
        <v>160</v>
      </c>
      <c r="E19" s="13" t="s">
        <v>182</v>
      </c>
      <c r="F19" s="7">
        <v>2</v>
      </c>
      <c r="G19" s="10">
        <f t="shared" si="4"/>
        <v>40</v>
      </c>
      <c r="H19" s="10">
        <f t="shared" si="0"/>
        <v>12</v>
      </c>
      <c r="I19" s="7">
        <v>2</v>
      </c>
      <c r="J19" s="10">
        <f t="shared" si="5"/>
        <v>40</v>
      </c>
      <c r="K19" s="10">
        <f t="shared" si="1"/>
        <v>16</v>
      </c>
      <c r="L19" s="7">
        <v>2</v>
      </c>
      <c r="M19" s="7">
        <v>2</v>
      </c>
      <c r="N19" s="10">
        <f t="shared" si="7"/>
        <v>100</v>
      </c>
      <c r="O19" s="10">
        <f t="shared" si="8"/>
        <v>30</v>
      </c>
      <c r="P19" s="10">
        <f t="shared" si="9"/>
        <v>58</v>
      </c>
    </row>
    <row r="20" spans="2:16">
      <c r="B20" s="2" t="s">
        <v>161</v>
      </c>
      <c r="C20" s="7">
        <v>17</v>
      </c>
      <c r="D20" s="7" t="s">
        <v>161</v>
      </c>
      <c r="E20" s="13" t="s">
        <v>183</v>
      </c>
      <c r="F20" s="7">
        <v>1</v>
      </c>
      <c r="G20" s="10">
        <f t="shared" si="4"/>
        <v>20</v>
      </c>
      <c r="H20" s="10">
        <f t="shared" si="0"/>
        <v>6</v>
      </c>
      <c r="I20" s="7">
        <v>2</v>
      </c>
      <c r="J20" s="10">
        <f t="shared" si="5"/>
        <v>40</v>
      </c>
      <c r="K20" s="10">
        <f t="shared" si="1"/>
        <v>16</v>
      </c>
      <c r="L20" s="7">
        <v>1</v>
      </c>
      <c r="M20" s="7">
        <v>1</v>
      </c>
      <c r="N20" s="10">
        <f t="shared" si="7"/>
        <v>100</v>
      </c>
      <c r="O20" s="10">
        <f t="shared" si="8"/>
        <v>30</v>
      </c>
      <c r="P20" s="10">
        <f t="shared" si="9"/>
        <v>52</v>
      </c>
    </row>
    <row r="21" spans="2:16">
      <c r="B21" s="2" t="s">
        <v>162</v>
      </c>
      <c r="C21" s="7">
        <v>18</v>
      </c>
      <c r="D21" s="7" t="s">
        <v>162</v>
      </c>
      <c r="E21" s="13" t="s">
        <v>184</v>
      </c>
      <c r="F21" s="7">
        <v>1</v>
      </c>
      <c r="G21" s="10">
        <f t="shared" si="4"/>
        <v>20</v>
      </c>
      <c r="H21" s="10">
        <f t="shared" si="0"/>
        <v>6</v>
      </c>
      <c r="I21" s="7">
        <v>3</v>
      </c>
      <c r="J21" s="10">
        <f t="shared" si="5"/>
        <v>60</v>
      </c>
      <c r="K21" s="10">
        <f t="shared" si="1"/>
        <v>24</v>
      </c>
      <c r="L21" s="7">
        <v>0</v>
      </c>
      <c r="M21" s="7">
        <v>0</v>
      </c>
      <c r="N21" s="10">
        <v>0</v>
      </c>
      <c r="O21" s="10">
        <f t="shared" si="8"/>
        <v>0</v>
      </c>
      <c r="P21" s="10">
        <f t="shared" si="9"/>
        <v>30</v>
      </c>
    </row>
    <row r="22" spans="2:16">
      <c r="B22" s="2" t="s">
        <v>163</v>
      </c>
      <c r="C22" s="7">
        <v>19</v>
      </c>
      <c r="D22" s="7" t="s">
        <v>163</v>
      </c>
      <c r="E22" s="13" t="s">
        <v>185</v>
      </c>
      <c r="F22" s="7">
        <v>1</v>
      </c>
      <c r="G22" s="10">
        <f t="shared" si="4"/>
        <v>20</v>
      </c>
      <c r="H22" s="10">
        <f t="shared" si="0"/>
        <v>6</v>
      </c>
      <c r="I22" s="7">
        <v>3</v>
      </c>
      <c r="J22" s="10">
        <f t="shared" si="5"/>
        <v>60</v>
      </c>
      <c r="K22" s="10">
        <f t="shared" si="1"/>
        <v>24</v>
      </c>
      <c r="L22" s="7">
        <v>0</v>
      </c>
      <c r="M22" s="7">
        <v>0</v>
      </c>
      <c r="N22" s="10">
        <v>0</v>
      </c>
      <c r="O22" s="10">
        <f t="shared" si="8"/>
        <v>0</v>
      </c>
      <c r="P22" s="10">
        <f t="shared" si="9"/>
        <v>30</v>
      </c>
    </row>
    <row r="23" spans="2:16">
      <c r="B23" s="2" t="s">
        <v>164</v>
      </c>
      <c r="C23" s="7">
        <v>20</v>
      </c>
      <c r="D23" s="7" t="s">
        <v>164</v>
      </c>
      <c r="E23" s="13" t="s">
        <v>186</v>
      </c>
      <c r="F23" s="7">
        <v>1</v>
      </c>
      <c r="G23" s="10">
        <f t="shared" si="4"/>
        <v>20</v>
      </c>
      <c r="H23" s="10">
        <f t="shared" si="0"/>
        <v>6</v>
      </c>
      <c r="I23" s="7">
        <v>3</v>
      </c>
      <c r="J23" s="10">
        <f t="shared" si="5"/>
        <v>60</v>
      </c>
      <c r="K23" s="10">
        <f t="shared" si="1"/>
        <v>24</v>
      </c>
      <c r="L23" s="7">
        <v>0</v>
      </c>
      <c r="M23" s="7">
        <v>0</v>
      </c>
      <c r="N23" s="10">
        <v>0</v>
      </c>
      <c r="O23" s="10">
        <f t="shared" si="8"/>
        <v>0</v>
      </c>
      <c r="P23" s="10">
        <f t="shared" si="9"/>
        <v>30</v>
      </c>
    </row>
    <row r="24" spans="2:16">
      <c r="B24" s="2" t="s">
        <v>165</v>
      </c>
      <c r="C24" s="7">
        <v>21</v>
      </c>
      <c r="D24" s="7" t="s">
        <v>165</v>
      </c>
      <c r="E24" s="13" t="s">
        <v>187</v>
      </c>
      <c r="F24" s="7">
        <v>4</v>
      </c>
      <c r="G24" s="10">
        <f t="shared" si="4"/>
        <v>80</v>
      </c>
      <c r="H24" s="10">
        <f t="shared" si="0"/>
        <v>24</v>
      </c>
      <c r="I24" s="7">
        <v>5</v>
      </c>
      <c r="J24" s="10">
        <f t="shared" si="5"/>
        <v>100</v>
      </c>
      <c r="K24" s="10">
        <f t="shared" si="1"/>
        <v>40</v>
      </c>
      <c r="L24" s="7">
        <v>3</v>
      </c>
      <c r="M24" s="7">
        <v>3</v>
      </c>
      <c r="N24" s="10">
        <f t="shared" si="7"/>
        <v>100</v>
      </c>
      <c r="O24" s="10">
        <f t="shared" si="8"/>
        <v>30</v>
      </c>
      <c r="P24" s="10">
        <f t="shared" si="9"/>
        <v>94</v>
      </c>
    </row>
    <row r="25" spans="2:16">
      <c r="B25" s="2" t="s">
        <v>166</v>
      </c>
      <c r="C25" s="7">
        <v>22</v>
      </c>
      <c r="D25" s="7" t="s">
        <v>166</v>
      </c>
      <c r="E25" s="13" t="s">
        <v>188</v>
      </c>
      <c r="F25" s="7">
        <v>4</v>
      </c>
      <c r="G25" s="10">
        <f t="shared" si="4"/>
        <v>80</v>
      </c>
      <c r="H25" s="10">
        <f t="shared" si="0"/>
        <v>24</v>
      </c>
      <c r="I25" s="7">
        <v>2</v>
      </c>
      <c r="J25" s="10">
        <f t="shared" si="5"/>
        <v>40</v>
      </c>
      <c r="K25" s="10">
        <f t="shared" si="1"/>
        <v>16</v>
      </c>
      <c r="L25" s="7">
        <v>1</v>
      </c>
      <c r="M25" s="7">
        <v>1</v>
      </c>
      <c r="N25" s="10">
        <f t="shared" si="7"/>
        <v>100</v>
      </c>
      <c r="O25" s="10">
        <f t="shared" si="8"/>
        <v>30</v>
      </c>
      <c r="P25" s="10">
        <f t="shared" si="9"/>
        <v>70</v>
      </c>
    </row>
  </sheetData>
  <mergeCells count="7">
    <mergeCell ref="P1:P2"/>
    <mergeCell ref="C1:C2"/>
    <mergeCell ref="L1:O1"/>
    <mergeCell ref="F1:H1"/>
    <mergeCell ref="I1:K1"/>
    <mergeCell ref="D1:D2"/>
    <mergeCell ref="E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Q25"/>
  <sheetViews>
    <sheetView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13" sqref="A13:XFD13"/>
    </sheetView>
  </sheetViews>
  <sheetFormatPr defaultRowHeight="15"/>
  <cols>
    <col min="1" max="1" width="4.28515625" hidden="1" customWidth="1"/>
    <col min="2" max="2" width="8.28515625" customWidth="1"/>
    <col min="3" max="3" width="19" customWidth="1"/>
    <col min="4" max="4" width="31.140625" style="24" customWidth="1"/>
    <col min="5" max="5" width="12.42578125" customWidth="1"/>
    <col min="6" max="6" width="8.5703125" bestFit="1" customWidth="1"/>
    <col min="7" max="7" width="6.5703125" customWidth="1"/>
    <col min="8" max="8" width="6.7109375" customWidth="1"/>
    <col min="9" max="9" width="10.42578125" customWidth="1"/>
    <col min="10" max="10" width="8.85546875" customWidth="1"/>
    <col min="11" max="11" width="6" bestFit="1" customWidth="1"/>
    <col min="13" max="13" width="10.85546875" customWidth="1"/>
  </cols>
  <sheetData>
    <row r="1" spans="1:17" s="1" customFormat="1" ht="114.75" customHeight="1">
      <c r="A1" s="86" t="s">
        <v>1</v>
      </c>
      <c r="B1" s="87" t="s">
        <v>196</v>
      </c>
      <c r="C1" s="87" t="s">
        <v>200</v>
      </c>
      <c r="D1" s="85" t="s">
        <v>73</v>
      </c>
      <c r="E1" s="83" t="s">
        <v>68</v>
      </c>
      <c r="F1" s="83"/>
      <c r="G1" s="83"/>
      <c r="H1" s="83"/>
      <c r="I1" s="83" t="s">
        <v>65</v>
      </c>
      <c r="J1" s="83"/>
      <c r="K1" s="83"/>
      <c r="L1" s="83"/>
      <c r="M1" s="83" t="s">
        <v>69</v>
      </c>
      <c r="N1" s="83"/>
      <c r="O1" s="83"/>
      <c r="P1" s="83"/>
      <c r="Q1" s="84" t="s">
        <v>17</v>
      </c>
    </row>
    <row r="2" spans="1:17" s="1" customFormat="1" ht="183.75" customHeight="1">
      <c r="A2" s="86"/>
      <c r="B2" s="87"/>
      <c r="C2" s="87"/>
      <c r="D2" s="85"/>
      <c r="E2" s="16" t="s">
        <v>61</v>
      </c>
      <c r="F2" s="16" t="s">
        <v>10</v>
      </c>
      <c r="G2" s="17" t="s">
        <v>63</v>
      </c>
      <c r="H2" s="17" t="s">
        <v>64</v>
      </c>
      <c r="I2" s="16" t="s">
        <v>62</v>
      </c>
      <c r="J2" s="16" t="s">
        <v>10</v>
      </c>
      <c r="K2" s="17" t="s">
        <v>66</v>
      </c>
      <c r="L2" s="17" t="s">
        <v>67</v>
      </c>
      <c r="M2" s="16" t="s">
        <v>70</v>
      </c>
      <c r="N2" s="16" t="s">
        <v>10</v>
      </c>
      <c r="O2" s="16" t="s">
        <v>71</v>
      </c>
      <c r="P2" s="16" t="s">
        <v>72</v>
      </c>
      <c r="Q2" s="84"/>
    </row>
    <row r="3" spans="1:17">
      <c r="A3" s="86"/>
      <c r="B3" s="87"/>
      <c r="C3" s="87"/>
      <c r="D3" s="85"/>
      <c r="E3" s="15"/>
      <c r="F3" s="15"/>
      <c r="G3" s="15">
        <v>100</v>
      </c>
      <c r="H3" s="15">
        <f>G3*0.4</f>
        <v>40</v>
      </c>
      <c r="I3" s="15"/>
      <c r="J3" s="15"/>
      <c r="K3" s="15">
        <v>100</v>
      </c>
      <c r="L3" s="15">
        <f>K3*0.4</f>
        <v>40</v>
      </c>
      <c r="M3" s="15"/>
      <c r="N3" s="15"/>
      <c r="O3" s="15">
        <v>100</v>
      </c>
      <c r="P3" s="15">
        <f>O3*0.2</f>
        <v>20</v>
      </c>
      <c r="Q3" s="15">
        <f>H3+L3+P3</f>
        <v>100</v>
      </c>
    </row>
    <row r="4" spans="1:17">
      <c r="A4" s="7"/>
      <c r="B4" s="7">
        <v>1</v>
      </c>
      <c r="C4" s="7" t="s">
        <v>148</v>
      </c>
      <c r="D4" s="13" t="s">
        <v>169</v>
      </c>
      <c r="E4" s="27">
        <v>15</v>
      </c>
      <c r="F4" s="27">
        <v>15</v>
      </c>
      <c r="G4" s="28">
        <f>E4/F4*100</f>
        <v>100</v>
      </c>
      <c r="H4" s="28">
        <f t="shared" ref="H4:H9" si="0">G4*0.4</f>
        <v>40</v>
      </c>
      <c r="I4" s="27">
        <v>15</v>
      </c>
      <c r="J4" s="27">
        <v>15</v>
      </c>
      <c r="K4" s="28">
        <f>I4/J4*100</f>
        <v>100</v>
      </c>
      <c r="L4" s="28">
        <f t="shared" ref="L4:L9" si="1">K4*0.4</f>
        <v>40</v>
      </c>
      <c r="M4" s="29">
        <v>15</v>
      </c>
      <c r="N4" s="29">
        <v>15</v>
      </c>
      <c r="O4" s="28">
        <f>M4/N4*100</f>
        <v>100</v>
      </c>
      <c r="P4" s="28">
        <f t="shared" ref="P4:P9" si="2">O4*0.2</f>
        <v>20</v>
      </c>
      <c r="Q4" s="28">
        <f>H4+L4+P4</f>
        <v>100</v>
      </c>
    </row>
    <row r="5" spans="1:17">
      <c r="A5" s="7"/>
      <c r="B5" s="7">
        <v>2</v>
      </c>
      <c r="C5" s="7" t="s">
        <v>149</v>
      </c>
      <c r="D5" s="13" t="s">
        <v>170</v>
      </c>
      <c r="E5" s="27">
        <v>10</v>
      </c>
      <c r="F5" s="27">
        <v>10</v>
      </c>
      <c r="G5" s="28">
        <f t="shared" ref="G5:G9" si="3">E5/F5*100</f>
        <v>100</v>
      </c>
      <c r="H5" s="28">
        <f t="shared" si="0"/>
        <v>40</v>
      </c>
      <c r="I5" s="27">
        <v>10</v>
      </c>
      <c r="J5" s="27">
        <v>10</v>
      </c>
      <c r="K5" s="28">
        <f t="shared" ref="K5:K9" si="4">I5/J5*100</f>
        <v>100</v>
      </c>
      <c r="L5" s="28">
        <f t="shared" si="1"/>
        <v>40</v>
      </c>
      <c r="M5" s="29">
        <v>10</v>
      </c>
      <c r="N5" s="29">
        <v>10</v>
      </c>
      <c r="O5" s="28">
        <f t="shared" ref="O5:O9" si="5">M5/N5*100</f>
        <v>100</v>
      </c>
      <c r="P5" s="28">
        <f t="shared" si="2"/>
        <v>20</v>
      </c>
      <c r="Q5" s="28">
        <f t="shared" ref="Q5:Q9" si="6">H5+L5+P5</f>
        <v>100</v>
      </c>
    </row>
    <row r="6" spans="1:17">
      <c r="A6" s="7"/>
      <c r="B6" s="7">
        <v>3</v>
      </c>
      <c r="C6" s="7" t="s">
        <v>150</v>
      </c>
      <c r="D6" s="13" t="s">
        <v>167</v>
      </c>
      <c r="E6" s="27">
        <v>10</v>
      </c>
      <c r="F6" s="27">
        <v>10</v>
      </c>
      <c r="G6" s="28">
        <f t="shared" si="3"/>
        <v>100</v>
      </c>
      <c r="H6" s="28">
        <f t="shared" si="0"/>
        <v>40</v>
      </c>
      <c r="I6" s="27">
        <v>10</v>
      </c>
      <c r="J6" s="27">
        <v>10</v>
      </c>
      <c r="K6" s="28">
        <f t="shared" si="4"/>
        <v>100</v>
      </c>
      <c r="L6" s="28">
        <f t="shared" si="1"/>
        <v>40</v>
      </c>
      <c r="M6" s="29">
        <v>10</v>
      </c>
      <c r="N6" s="29">
        <v>10</v>
      </c>
      <c r="O6" s="28">
        <f t="shared" si="5"/>
        <v>100</v>
      </c>
      <c r="P6" s="28">
        <f t="shared" si="2"/>
        <v>20</v>
      </c>
      <c r="Q6" s="28">
        <f t="shared" si="6"/>
        <v>100</v>
      </c>
    </row>
    <row r="7" spans="1:17">
      <c r="A7" s="7"/>
      <c r="B7" s="7">
        <v>4</v>
      </c>
      <c r="C7" s="7" t="s">
        <v>150</v>
      </c>
      <c r="D7" s="13" t="s">
        <v>168</v>
      </c>
      <c r="E7" s="27">
        <v>15</v>
      </c>
      <c r="F7" s="27">
        <v>15</v>
      </c>
      <c r="G7" s="28">
        <f t="shared" si="3"/>
        <v>100</v>
      </c>
      <c r="H7" s="28">
        <f t="shared" si="0"/>
        <v>40</v>
      </c>
      <c r="I7" s="27">
        <v>15</v>
      </c>
      <c r="J7" s="27">
        <v>15</v>
      </c>
      <c r="K7" s="28">
        <f t="shared" si="4"/>
        <v>100</v>
      </c>
      <c r="L7" s="28">
        <f t="shared" si="1"/>
        <v>40</v>
      </c>
      <c r="M7" s="29">
        <v>15</v>
      </c>
      <c r="N7" s="29">
        <v>15</v>
      </c>
      <c r="O7" s="28">
        <f t="shared" si="5"/>
        <v>100</v>
      </c>
      <c r="P7" s="28">
        <f t="shared" si="2"/>
        <v>20</v>
      </c>
      <c r="Q7" s="28">
        <f t="shared" si="6"/>
        <v>100</v>
      </c>
    </row>
    <row r="8" spans="1:17">
      <c r="A8" s="7"/>
      <c r="B8" s="7">
        <v>5</v>
      </c>
      <c r="C8" s="7" t="s">
        <v>150</v>
      </c>
      <c r="D8" s="13" t="s">
        <v>171</v>
      </c>
      <c r="E8" s="27">
        <v>11</v>
      </c>
      <c r="F8" s="27">
        <v>11</v>
      </c>
      <c r="G8" s="28">
        <f t="shared" si="3"/>
        <v>100</v>
      </c>
      <c r="H8" s="28">
        <f t="shared" si="0"/>
        <v>40</v>
      </c>
      <c r="I8" s="27">
        <v>11</v>
      </c>
      <c r="J8" s="27">
        <v>11</v>
      </c>
      <c r="K8" s="28">
        <f t="shared" si="4"/>
        <v>100</v>
      </c>
      <c r="L8" s="28">
        <f t="shared" si="1"/>
        <v>40</v>
      </c>
      <c r="M8" s="29">
        <v>11</v>
      </c>
      <c r="N8" s="29">
        <v>11</v>
      </c>
      <c r="O8" s="28">
        <f t="shared" si="5"/>
        <v>100</v>
      </c>
      <c r="P8" s="28">
        <f t="shared" si="2"/>
        <v>20</v>
      </c>
      <c r="Q8" s="28">
        <f t="shared" si="6"/>
        <v>100</v>
      </c>
    </row>
    <row r="9" spans="1:17">
      <c r="A9" s="7"/>
      <c r="B9" s="7">
        <v>6</v>
      </c>
      <c r="C9" s="7" t="s">
        <v>150</v>
      </c>
      <c r="D9" s="13" t="s">
        <v>172</v>
      </c>
      <c r="E9" s="27">
        <v>14</v>
      </c>
      <c r="F9" s="27">
        <v>14</v>
      </c>
      <c r="G9" s="28">
        <f t="shared" si="3"/>
        <v>100</v>
      </c>
      <c r="H9" s="28">
        <f t="shared" si="0"/>
        <v>40</v>
      </c>
      <c r="I9" s="27">
        <v>14</v>
      </c>
      <c r="J9" s="27">
        <v>14</v>
      </c>
      <c r="K9" s="28">
        <f t="shared" si="4"/>
        <v>100</v>
      </c>
      <c r="L9" s="28">
        <f t="shared" si="1"/>
        <v>40</v>
      </c>
      <c r="M9" s="29">
        <v>14</v>
      </c>
      <c r="N9" s="29">
        <v>14</v>
      </c>
      <c r="O9" s="28">
        <f t="shared" si="5"/>
        <v>100</v>
      </c>
      <c r="P9" s="28">
        <f t="shared" si="2"/>
        <v>20</v>
      </c>
      <c r="Q9" s="28">
        <f t="shared" si="6"/>
        <v>100</v>
      </c>
    </row>
    <row r="10" spans="1:17">
      <c r="A10" s="7"/>
      <c r="B10" s="7">
        <v>7</v>
      </c>
      <c r="C10" s="7" t="s">
        <v>151</v>
      </c>
      <c r="D10" s="13" t="s">
        <v>173</v>
      </c>
      <c r="E10" s="27">
        <v>12</v>
      </c>
      <c r="F10" s="27">
        <v>12</v>
      </c>
      <c r="G10" s="28">
        <f t="shared" ref="G10:G25" si="7">E10/F10*100</f>
        <v>100</v>
      </c>
      <c r="H10" s="28">
        <f t="shared" ref="H10:H25" si="8">G10*0.4</f>
        <v>40</v>
      </c>
      <c r="I10" s="27">
        <v>12</v>
      </c>
      <c r="J10" s="27">
        <v>12</v>
      </c>
      <c r="K10" s="28">
        <f t="shared" ref="K10:K25" si="9">I10/J10*100</f>
        <v>100</v>
      </c>
      <c r="L10" s="28">
        <f t="shared" ref="L10:L25" si="10">K10*0.4</f>
        <v>40</v>
      </c>
      <c r="M10" s="27">
        <v>12</v>
      </c>
      <c r="N10" s="27">
        <v>12</v>
      </c>
      <c r="O10" s="28">
        <f t="shared" ref="O10:O25" si="11">M10/N10*100</f>
        <v>100</v>
      </c>
      <c r="P10" s="28">
        <f t="shared" ref="P10:P25" si="12">O10*0.2</f>
        <v>20</v>
      </c>
      <c r="Q10" s="28">
        <f t="shared" ref="Q10:Q25" si="13">H10+L10+P10</f>
        <v>100</v>
      </c>
    </row>
    <row r="11" spans="1:17">
      <c r="A11" s="7"/>
      <c r="B11" s="7">
        <v>8</v>
      </c>
      <c r="C11" s="7" t="s">
        <v>152</v>
      </c>
      <c r="D11" s="13" t="s">
        <v>174</v>
      </c>
      <c r="E11" s="27">
        <v>6</v>
      </c>
      <c r="F11" s="27">
        <v>7</v>
      </c>
      <c r="G11" s="47">
        <v>86</v>
      </c>
      <c r="H11" s="47">
        <f t="shared" si="8"/>
        <v>34.4</v>
      </c>
      <c r="I11" s="27">
        <v>7</v>
      </c>
      <c r="J11" s="27">
        <v>7</v>
      </c>
      <c r="K11" s="28">
        <f t="shared" si="9"/>
        <v>100</v>
      </c>
      <c r="L11" s="28">
        <f t="shared" si="10"/>
        <v>40</v>
      </c>
      <c r="M11" s="27">
        <v>1</v>
      </c>
      <c r="N11" s="27">
        <v>1</v>
      </c>
      <c r="O11" s="28">
        <f t="shared" si="11"/>
        <v>100</v>
      </c>
      <c r="P11" s="28">
        <f t="shared" si="12"/>
        <v>20</v>
      </c>
      <c r="Q11" s="47">
        <f t="shared" si="13"/>
        <v>94.4</v>
      </c>
    </row>
    <row r="12" spans="1:17">
      <c r="A12" s="7"/>
      <c r="B12" s="7">
        <v>9</v>
      </c>
      <c r="C12" s="7" t="s">
        <v>153</v>
      </c>
      <c r="D12" s="13" t="s">
        <v>175</v>
      </c>
      <c r="E12" s="27">
        <v>20</v>
      </c>
      <c r="F12" s="27">
        <v>20</v>
      </c>
      <c r="G12" s="28">
        <f t="shared" si="7"/>
        <v>100</v>
      </c>
      <c r="H12" s="28">
        <f t="shared" si="8"/>
        <v>40</v>
      </c>
      <c r="I12" s="27">
        <v>20</v>
      </c>
      <c r="J12" s="27">
        <v>20</v>
      </c>
      <c r="K12" s="28">
        <f t="shared" si="9"/>
        <v>100</v>
      </c>
      <c r="L12" s="28">
        <f t="shared" si="10"/>
        <v>40</v>
      </c>
      <c r="M12" s="27">
        <v>19</v>
      </c>
      <c r="N12" s="27">
        <v>20</v>
      </c>
      <c r="O12" s="28">
        <f t="shared" si="11"/>
        <v>95</v>
      </c>
      <c r="P12" s="28">
        <f t="shared" si="12"/>
        <v>19</v>
      </c>
      <c r="Q12" s="28">
        <f t="shared" si="13"/>
        <v>99</v>
      </c>
    </row>
    <row r="13" spans="1:17">
      <c r="A13" s="7"/>
      <c r="B13" s="7">
        <v>10</v>
      </c>
      <c r="C13" s="7" t="s">
        <v>154</v>
      </c>
      <c r="D13" s="13" t="s">
        <v>176</v>
      </c>
      <c r="E13" s="27">
        <v>14</v>
      </c>
      <c r="F13" s="27">
        <v>14</v>
      </c>
      <c r="G13" s="28">
        <f t="shared" si="7"/>
        <v>100</v>
      </c>
      <c r="H13" s="28">
        <f t="shared" si="8"/>
        <v>40</v>
      </c>
      <c r="I13" s="27">
        <v>14</v>
      </c>
      <c r="J13" s="27">
        <v>14</v>
      </c>
      <c r="K13" s="28">
        <f t="shared" si="9"/>
        <v>100</v>
      </c>
      <c r="L13" s="28">
        <f t="shared" si="10"/>
        <v>40</v>
      </c>
      <c r="M13" s="27">
        <v>14</v>
      </c>
      <c r="N13" s="27">
        <v>14</v>
      </c>
      <c r="O13" s="28">
        <f t="shared" si="11"/>
        <v>100</v>
      </c>
      <c r="P13" s="28">
        <f t="shared" si="12"/>
        <v>20</v>
      </c>
      <c r="Q13" s="28">
        <f t="shared" si="13"/>
        <v>100</v>
      </c>
    </row>
    <row r="14" spans="1:17">
      <c r="A14" s="7"/>
      <c r="B14" s="7">
        <v>11</v>
      </c>
      <c r="C14" s="7" t="s">
        <v>155</v>
      </c>
      <c r="D14" s="13" t="s">
        <v>177</v>
      </c>
      <c r="E14" s="27">
        <v>7</v>
      </c>
      <c r="F14" s="27">
        <v>7</v>
      </c>
      <c r="G14" s="28">
        <f t="shared" si="7"/>
        <v>100</v>
      </c>
      <c r="H14" s="28">
        <f t="shared" si="8"/>
        <v>40</v>
      </c>
      <c r="I14" s="27">
        <v>7</v>
      </c>
      <c r="J14" s="27">
        <v>7</v>
      </c>
      <c r="K14" s="28">
        <f t="shared" si="9"/>
        <v>100</v>
      </c>
      <c r="L14" s="28">
        <f t="shared" si="10"/>
        <v>40</v>
      </c>
      <c r="M14" s="27">
        <v>7</v>
      </c>
      <c r="N14" s="27">
        <v>7</v>
      </c>
      <c r="O14" s="28">
        <f t="shared" si="11"/>
        <v>100</v>
      </c>
      <c r="P14" s="28">
        <f t="shared" si="12"/>
        <v>20</v>
      </c>
      <c r="Q14" s="28">
        <f t="shared" si="13"/>
        <v>100</v>
      </c>
    </row>
    <row r="15" spans="1:17">
      <c r="A15" s="7"/>
      <c r="B15" s="7">
        <v>12</v>
      </c>
      <c r="C15" s="7" t="s">
        <v>156</v>
      </c>
      <c r="D15" s="13" t="s">
        <v>178</v>
      </c>
      <c r="E15" s="27">
        <v>13</v>
      </c>
      <c r="F15" s="27">
        <v>13</v>
      </c>
      <c r="G15" s="28">
        <f t="shared" si="7"/>
        <v>100</v>
      </c>
      <c r="H15" s="28">
        <f t="shared" si="8"/>
        <v>40</v>
      </c>
      <c r="I15" s="27">
        <v>13</v>
      </c>
      <c r="J15" s="27">
        <v>13</v>
      </c>
      <c r="K15" s="28">
        <f t="shared" si="9"/>
        <v>100</v>
      </c>
      <c r="L15" s="28">
        <f t="shared" si="10"/>
        <v>40</v>
      </c>
      <c r="M15" s="27">
        <v>13</v>
      </c>
      <c r="N15" s="27">
        <v>13</v>
      </c>
      <c r="O15" s="28">
        <f t="shared" si="11"/>
        <v>100</v>
      </c>
      <c r="P15" s="28">
        <f t="shared" si="12"/>
        <v>20</v>
      </c>
      <c r="Q15" s="28">
        <f t="shared" si="13"/>
        <v>100</v>
      </c>
    </row>
    <row r="16" spans="1:17">
      <c r="A16" s="7"/>
      <c r="B16" s="7">
        <v>13</v>
      </c>
      <c r="C16" s="7" t="s">
        <v>157</v>
      </c>
      <c r="D16" s="13" t="s">
        <v>179</v>
      </c>
      <c r="E16" s="27">
        <v>9</v>
      </c>
      <c r="F16" s="27">
        <v>9</v>
      </c>
      <c r="G16" s="28">
        <f t="shared" si="7"/>
        <v>100</v>
      </c>
      <c r="H16" s="28">
        <f t="shared" si="8"/>
        <v>40</v>
      </c>
      <c r="I16" s="27">
        <v>9</v>
      </c>
      <c r="J16" s="27">
        <v>9</v>
      </c>
      <c r="K16" s="28">
        <f t="shared" si="9"/>
        <v>100</v>
      </c>
      <c r="L16" s="28">
        <f t="shared" si="10"/>
        <v>40</v>
      </c>
      <c r="M16" s="27">
        <v>9</v>
      </c>
      <c r="N16" s="27">
        <v>9</v>
      </c>
      <c r="O16" s="28">
        <f t="shared" si="11"/>
        <v>100</v>
      </c>
      <c r="P16" s="28">
        <f t="shared" si="12"/>
        <v>20</v>
      </c>
      <c r="Q16" s="28">
        <f t="shared" si="13"/>
        <v>100</v>
      </c>
    </row>
    <row r="17" spans="1:17">
      <c r="A17" s="7"/>
      <c r="B17" s="7">
        <v>14</v>
      </c>
      <c r="C17" s="7" t="s">
        <v>158</v>
      </c>
      <c r="D17" s="13" t="s">
        <v>180</v>
      </c>
      <c r="E17" s="27">
        <v>8</v>
      </c>
      <c r="F17" s="27">
        <v>8</v>
      </c>
      <c r="G17" s="28">
        <f t="shared" si="7"/>
        <v>100</v>
      </c>
      <c r="H17" s="28">
        <f t="shared" si="8"/>
        <v>40</v>
      </c>
      <c r="I17" s="27">
        <v>8</v>
      </c>
      <c r="J17" s="27">
        <v>8</v>
      </c>
      <c r="K17" s="28">
        <f t="shared" si="9"/>
        <v>100</v>
      </c>
      <c r="L17" s="28">
        <f t="shared" si="10"/>
        <v>40</v>
      </c>
      <c r="M17" s="27">
        <v>7</v>
      </c>
      <c r="N17" s="27">
        <v>8</v>
      </c>
      <c r="O17" s="47">
        <v>87.2</v>
      </c>
      <c r="P17" s="47">
        <f t="shared" si="12"/>
        <v>17.440000000000001</v>
      </c>
      <c r="Q17" s="47">
        <f t="shared" si="13"/>
        <v>97.44</v>
      </c>
    </row>
    <row r="18" spans="1:17">
      <c r="A18" s="7"/>
      <c r="B18" s="7">
        <v>15</v>
      </c>
      <c r="C18" s="7" t="s">
        <v>159</v>
      </c>
      <c r="D18" s="13" t="s">
        <v>181</v>
      </c>
      <c r="E18" s="27">
        <v>7</v>
      </c>
      <c r="F18" s="27">
        <v>8</v>
      </c>
      <c r="G18" s="47">
        <v>87.1</v>
      </c>
      <c r="H18" s="47">
        <f t="shared" si="8"/>
        <v>34.839999999999996</v>
      </c>
      <c r="I18" s="27">
        <v>8</v>
      </c>
      <c r="J18" s="27">
        <v>8</v>
      </c>
      <c r="K18" s="28">
        <f t="shared" si="9"/>
        <v>100</v>
      </c>
      <c r="L18" s="28">
        <f t="shared" si="10"/>
        <v>40</v>
      </c>
      <c r="M18" s="27">
        <v>8</v>
      </c>
      <c r="N18" s="27">
        <v>8</v>
      </c>
      <c r="O18" s="28">
        <f t="shared" si="11"/>
        <v>100</v>
      </c>
      <c r="P18" s="28">
        <f t="shared" si="12"/>
        <v>20</v>
      </c>
      <c r="Q18" s="47">
        <f t="shared" si="13"/>
        <v>94.84</v>
      </c>
    </row>
    <row r="19" spans="1:17">
      <c r="A19" s="7"/>
      <c r="B19" s="7">
        <v>16</v>
      </c>
      <c r="C19" s="7" t="s">
        <v>160</v>
      </c>
      <c r="D19" s="13" t="s">
        <v>182</v>
      </c>
      <c r="E19" s="27">
        <v>9</v>
      </c>
      <c r="F19" s="27">
        <v>9</v>
      </c>
      <c r="G19" s="28">
        <f t="shared" si="7"/>
        <v>100</v>
      </c>
      <c r="H19" s="28">
        <f t="shared" si="8"/>
        <v>40</v>
      </c>
      <c r="I19" s="27">
        <v>9</v>
      </c>
      <c r="J19" s="27">
        <v>9</v>
      </c>
      <c r="K19" s="28">
        <f t="shared" si="9"/>
        <v>100</v>
      </c>
      <c r="L19" s="28">
        <f t="shared" si="10"/>
        <v>40</v>
      </c>
      <c r="M19" s="27">
        <v>8</v>
      </c>
      <c r="N19" s="27">
        <v>9</v>
      </c>
      <c r="O19" s="28">
        <f t="shared" si="11"/>
        <v>88.888888888888886</v>
      </c>
      <c r="P19" s="28">
        <f t="shared" si="12"/>
        <v>17.777777777777779</v>
      </c>
      <c r="Q19" s="28">
        <f t="shared" si="13"/>
        <v>97.777777777777771</v>
      </c>
    </row>
    <row r="20" spans="1:17">
      <c r="A20" s="7"/>
      <c r="B20" s="7">
        <v>17</v>
      </c>
      <c r="C20" s="7" t="s">
        <v>161</v>
      </c>
      <c r="D20" s="13" t="s">
        <v>183</v>
      </c>
      <c r="E20" s="27">
        <v>6</v>
      </c>
      <c r="F20" s="27">
        <v>6</v>
      </c>
      <c r="G20" s="28">
        <f t="shared" si="7"/>
        <v>100</v>
      </c>
      <c r="H20" s="28">
        <f t="shared" si="8"/>
        <v>40</v>
      </c>
      <c r="I20" s="27">
        <v>6</v>
      </c>
      <c r="J20" s="27">
        <v>6</v>
      </c>
      <c r="K20" s="28">
        <f t="shared" si="9"/>
        <v>100</v>
      </c>
      <c r="L20" s="28">
        <f t="shared" si="10"/>
        <v>40</v>
      </c>
      <c r="M20" s="27">
        <v>6</v>
      </c>
      <c r="N20" s="27">
        <v>6</v>
      </c>
      <c r="O20" s="28">
        <f t="shared" si="11"/>
        <v>100</v>
      </c>
      <c r="P20" s="28">
        <f t="shared" si="12"/>
        <v>20</v>
      </c>
      <c r="Q20" s="28">
        <f t="shared" si="13"/>
        <v>100</v>
      </c>
    </row>
    <row r="21" spans="1:17">
      <c r="A21" s="7"/>
      <c r="B21" s="7">
        <v>18</v>
      </c>
      <c r="C21" s="7" t="s">
        <v>162</v>
      </c>
      <c r="D21" s="13" t="s">
        <v>184</v>
      </c>
      <c r="E21" s="27">
        <v>6</v>
      </c>
      <c r="F21" s="27">
        <v>6</v>
      </c>
      <c r="G21" s="28">
        <f t="shared" si="7"/>
        <v>100</v>
      </c>
      <c r="H21" s="28">
        <f t="shared" si="8"/>
        <v>40</v>
      </c>
      <c r="I21" s="27">
        <v>6</v>
      </c>
      <c r="J21" s="27">
        <v>6</v>
      </c>
      <c r="K21" s="28">
        <f t="shared" si="9"/>
        <v>100</v>
      </c>
      <c r="L21" s="28">
        <f t="shared" si="10"/>
        <v>40</v>
      </c>
      <c r="M21" s="27">
        <v>6</v>
      </c>
      <c r="N21" s="27">
        <v>6</v>
      </c>
      <c r="O21" s="28">
        <f t="shared" si="11"/>
        <v>100</v>
      </c>
      <c r="P21" s="28">
        <f t="shared" si="12"/>
        <v>20</v>
      </c>
      <c r="Q21" s="28">
        <f t="shared" si="13"/>
        <v>100</v>
      </c>
    </row>
    <row r="22" spans="1:17">
      <c r="A22" s="7"/>
      <c r="B22" s="7">
        <v>19</v>
      </c>
      <c r="C22" s="7" t="s">
        <v>163</v>
      </c>
      <c r="D22" s="13" t="s">
        <v>185</v>
      </c>
      <c r="E22" s="27">
        <v>7</v>
      </c>
      <c r="F22" s="27">
        <v>7</v>
      </c>
      <c r="G22" s="28">
        <f t="shared" si="7"/>
        <v>100</v>
      </c>
      <c r="H22" s="28">
        <f t="shared" si="8"/>
        <v>40</v>
      </c>
      <c r="I22" s="27">
        <v>7</v>
      </c>
      <c r="J22" s="27">
        <v>7</v>
      </c>
      <c r="K22" s="28">
        <f t="shared" si="9"/>
        <v>100</v>
      </c>
      <c r="L22" s="28">
        <f t="shared" si="10"/>
        <v>40</v>
      </c>
      <c r="M22" s="27">
        <v>7</v>
      </c>
      <c r="N22" s="27">
        <v>7</v>
      </c>
      <c r="O22" s="28">
        <f t="shared" si="11"/>
        <v>100</v>
      </c>
      <c r="P22" s="28">
        <f t="shared" si="12"/>
        <v>20</v>
      </c>
      <c r="Q22" s="28">
        <f t="shared" si="13"/>
        <v>100</v>
      </c>
    </row>
    <row r="23" spans="1:17">
      <c r="A23" s="7"/>
      <c r="B23" s="7">
        <v>20</v>
      </c>
      <c r="C23" s="7" t="s">
        <v>164</v>
      </c>
      <c r="D23" s="13" t="s">
        <v>186</v>
      </c>
      <c r="E23" s="27">
        <v>13</v>
      </c>
      <c r="F23" s="27">
        <v>13</v>
      </c>
      <c r="G23" s="28">
        <f t="shared" si="7"/>
        <v>100</v>
      </c>
      <c r="H23" s="28">
        <f t="shared" si="8"/>
        <v>40</v>
      </c>
      <c r="I23" s="27">
        <v>13</v>
      </c>
      <c r="J23" s="27">
        <v>13</v>
      </c>
      <c r="K23" s="28">
        <f t="shared" si="9"/>
        <v>100</v>
      </c>
      <c r="L23" s="28">
        <f t="shared" si="10"/>
        <v>40</v>
      </c>
      <c r="M23" s="27">
        <v>13</v>
      </c>
      <c r="N23" s="27">
        <v>13</v>
      </c>
      <c r="O23" s="28">
        <f t="shared" si="11"/>
        <v>100</v>
      </c>
      <c r="P23" s="28">
        <f t="shared" si="12"/>
        <v>20</v>
      </c>
      <c r="Q23" s="28">
        <f t="shared" si="13"/>
        <v>100</v>
      </c>
    </row>
    <row r="24" spans="1:17">
      <c r="A24" s="7"/>
      <c r="B24" s="7">
        <v>21</v>
      </c>
      <c r="C24" s="7" t="s">
        <v>165</v>
      </c>
      <c r="D24" s="13" t="s">
        <v>187</v>
      </c>
      <c r="E24" s="27">
        <v>15</v>
      </c>
      <c r="F24" s="27">
        <v>15</v>
      </c>
      <c r="G24" s="28">
        <f t="shared" si="7"/>
        <v>100</v>
      </c>
      <c r="H24" s="28">
        <f t="shared" si="8"/>
        <v>40</v>
      </c>
      <c r="I24" s="27">
        <v>15</v>
      </c>
      <c r="J24" s="27">
        <v>15</v>
      </c>
      <c r="K24" s="28">
        <f t="shared" si="9"/>
        <v>100</v>
      </c>
      <c r="L24" s="28">
        <f t="shared" si="10"/>
        <v>40</v>
      </c>
      <c r="M24" s="27">
        <v>14</v>
      </c>
      <c r="N24" s="27">
        <v>15</v>
      </c>
      <c r="O24" s="47">
        <v>93.2</v>
      </c>
      <c r="P24" s="47">
        <f t="shared" si="12"/>
        <v>18.64</v>
      </c>
      <c r="Q24" s="47">
        <f t="shared" si="13"/>
        <v>98.64</v>
      </c>
    </row>
    <row r="25" spans="1:17">
      <c r="A25" s="7"/>
      <c r="B25" s="7">
        <v>22</v>
      </c>
      <c r="C25" s="7" t="s">
        <v>166</v>
      </c>
      <c r="D25" s="13" t="s">
        <v>188</v>
      </c>
      <c r="E25" s="27">
        <v>9</v>
      </c>
      <c r="F25" s="27">
        <v>9</v>
      </c>
      <c r="G25" s="28">
        <f t="shared" si="7"/>
        <v>100</v>
      </c>
      <c r="H25" s="28">
        <f t="shared" si="8"/>
        <v>40</v>
      </c>
      <c r="I25" s="27">
        <v>8</v>
      </c>
      <c r="J25" s="27">
        <v>9</v>
      </c>
      <c r="K25" s="28">
        <f t="shared" si="9"/>
        <v>88.888888888888886</v>
      </c>
      <c r="L25" s="28">
        <f t="shared" si="10"/>
        <v>35.555555555555557</v>
      </c>
      <c r="M25" s="27">
        <v>9</v>
      </c>
      <c r="N25" s="27">
        <v>9</v>
      </c>
      <c r="O25" s="28">
        <f t="shared" si="11"/>
        <v>100</v>
      </c>
      <c r="P25" s="28">
        <f t="shared" si="12"/>
        <v>20</v>
      </c>
      <c r="Q25" s="28">
        <f t="shared" si="13"/>
        <v>95.555555555555557</v>
      </c>
    </row>
  </sheetData>
  <mergeCells count="8">
    <mergeCell ref="I1:L1"/>
    <mergeCell ref="M1:P1"/>
    <mergeCell ref="Q1:Q2"/>
    <mergeCell ref="D1:D3"/>
    <mergeCell ref="A1:A3"/>
    <mergeCell ref="B1:B3"/>
    <mergeCell ref="C1:C3"/>
    <mergeCell ref="E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V25"/>
  <sheetViews>
    <sheetView zoomScale="90" zoomScaleNormal="90" workbookViewId="0">
      <pane xSplit="3" ySplit="3" topLeftCell="D10" activePane="bottomRight" state="frozen"/>
      <selection pane="topRight" activeCell="D1" sqref="D1"/>
      <selection pane="bottomLeft" activeCell="A4" sqref="A4"/>
      <selection pane="bottomRight" activeCell="A13" sqref="A13:XFD13"/>
    </sheetView>
  </sheetViews>
  <sheetFormatPr defaultColWidth="23" defaultRowHeight="33" customHeight="1"/>
  <cols>
    <col min="1" max="1" width="6.7109375" customWidth="1"/>
    <col min="2" max="2" width="17.42578125" customWidth="1"/>
    <col min="3" max="3" width="46.5703125" style="24" customWidth="1"/>
    <col min="4" max="4" width="8" customWidth="1"/>
    <col min="5" max="5" width="7.7109375" customWidth="1"/>
    <col min="6" max="6" width="8.28515625" bestFit="1" customWidth="1"/>
    <col min="7" max="7" width="5" bestFit="1" customWidth="1"/>
    <col min="8" max="8" width="7.5703125" customWidth="1"/>
    <col min="9" max="9" width="7.7109375" customWidth="1"/>
    <col min="10" max="10" width="6" bestFit="1" customWidth="1"/>
    <col min="11" max="11" width="5" bestFit="1" customWidth="1"/>
    <col min="12" max="12" width="8" customWidth="1"/>
    <col min="13" max="13" width="7.42578125" customWidth="1"/>
    <col min="14" max="14" width="6" bestFit="1" customWidth="1"/>
    <col min="15" max="15" width="5.7109375" bestFit="1" customWidth="1"/>
    <col min="16" max="16" width="6" bestFit="1" customWidth="1"/>
  </cols>
  <sheetData>
    <row r="1" spans="1:22" ht="85.5" customHeight="1">
      <c r="A1" s="88" t="s">
        <v>196</v>
      </c>
      <c r="B1" s="87" t="s">
        <v>82</v>
      </c>
      <c r="C1" s="88" t="s">
        <v>73</v>
      </c>
      <c r="D1" s="83" t="s">
        <v>74</v>
      </c>
      <c r="E1" s="83"/>
      <c r="F1" s="83"/>
      <c r="G1" s="83"/>
      <c r="H1" s="83" t="s">
        <v>76</v>
      </c>
      <c r="I1" s="83"/>
      <c r="J1" s="83"/>
      <c r="K1" s="83"/>
      <c r="L1" s="83" t="s">
        <v>78</v>
      </c>
      <c r="M1" s="83"/>
      <c r="N1" s="83"/>
      <c r="O1" s="83"/>
      <c r="P1" s="84" t="s">
        <v>17</v>
      </c>
    </row>
    <row r="2" spans="1:22" ht="204.75" customHeight="1">
      <c r="A2" s="88"/>
      <c r="B2" s="87"/>
      <c r="C2" s="88"/>
      <c r="D2" s="16" t="s">
        <v>80</v>
      </c>
      <c r="E2" s="16" t="s">
        <v>10</v>
      </c>
      <c r="F2" s="17" t="s">
        <v>75</v>
      </c>
      <c r="G2" s="17" t="s">
        <v>191</v>
      </c>
      <c r="H2" s="16" t="s">
        <v>77</v>
      </c>
      <c r="I2" s="16" t="s">
        <v>10</v>
      </c>
      <c r="J2" s="17" t="s">
        <v>192</v>
      </c>
      <c r="K2" s="17" t="s">
        <v>193</v>
      </c>
      <c r="L2" s="16" t="s">
        <v>79</v>
      </c>
      <c r="M2" s="16" t="s">
        <v>10</v>
      </c>
      <c r="N2" s="16" t="s">
        <v>194</v>
      </c>
      <c r="O2" s="16" t="s">
        <v>195</v>
      </c>
      <c r="P2" s="84"/>
    </row>
    <row r="3" spans="1:22" ht="23.25" customHeight="1">
      <c r="A3" s="88"/>
      <c r="B3" s="87"/>
      <c r="C3" s="88"/>
      <c r="D3" s="27"/>
      <c r="E3" s="27"/>
      <c r="F3" s="27">
        <v>100</v>
      </c>
      <c r="G3" s="27">
        <f>F3*0.3</f>
        <v>30</v>
      </c>
      <c r="H3" s="27"/>
      <c r="I3" s="27"/>
      <c r="J3" s="27">
        <v>100</v>
      </c>
      <c r="K3" s="27">
        <f>J3*0.2</f>
        <v>20</v>
      </c>
      <c r="L3" s="27"/>
      <c r="M3" s="27"/>
      <c r="N3" s="27">
        <v>100</v>
      </c>
      <c r="O3" s="27">
        <f>N3*0.5</f>
        <v>50</v>
      </c>
      <c r="P3" s="27">
        <f>G3+K3+O3</f>
        <v>100</v>
      </c>
    </row>
    <row r="4" spans="1:22" ht="18.75" customHeight="1">
      <c r="A4" s="7">
        <v>1</v>
      </c>
      <c r="B4" s="7" t="s">
        <v>148</v>
      </c>
      <c r="C4" s="13" t="s">
        <v>169</v>
      </c>
      <c r="D4" s="27">
        <v>15</v>
      </c>
      <c r="E4" s="27">
        <v>15</v>
      </c>
      <c r="F4" s="28">
        <f>D4/E4*100</f>
        <v>100</v>
      </c>
      <c r="G4" s="28">
        <f>F4*0.3</f>
        <v>30</v>
      </c>
      <c r="H4" s="27">
        <v>14</v>
      </c>
      <c r="I4" s="27">
        <v>15</v>
      </c>
      <c r="J4" s="47">
        <v>93.2</v>
      </c>
      <c r="K4" s="47">
        <f>J4*0.2</f>
        <v>18.64</v>
      </c>
      <c r="L4" s="29">
        <v>15</v>
      </c>
      <c r="M4" s="29">
        <v>15</v>
      </c>
      <c r="N4" s="28">
        <f>L4/M4*100</f>
        <v>100</v>
      </c>
      <c r="O4" s="28">
        <f>N4*0.5</f>
        <v>50</v>
      </c>
      <c r="P4" s="47">
        <f>G4+K4+O4</f>
        <v>98.64</v>
      </c>
    </row>
    <row r="5" spans="1:22" ht="19.5" customHeight="1">
      <c r="A5" s="7">
        <v>2</v>
      </c>
      <c r="B5" s="7" t="s">
        <v>149</v>
      </c>
      <c r="C5" s="13" t="s">
        <v>170</v>
      </c>
      <c r="D5" s="27">
        <v>10</v>
      </c>
      <c r="E5" s="27">
        <v>10</v>
      </c>
      <c r="F5" s="28">
        <f t="shared" ref="F5:F9" si="0">D5/E5*100</f>
        <v>100</v>
      </c>
      <c r="G5" s="28">
        <f t="shared" ref="G5:G25" si="1">F5*0.3</f>
        <v>30</v>
      </c>
      <c r="H5" s="27">
        <v>10</v>
      </c>
      <c r="I5" s="27">
        <v>10</v>
      </c>
      <c r="J5" s="28">
        <f t="shared" ref="J5:J9" si="2">H5/I5*100</f>
        <v>100</v>
      </c>
      <c r="K5" s="28">
        <f t="shared" ref="K5:K25" si="3">J5*0.2</f>
        <v>20</v>
      </c>
      <c r="L5" s="29">
        <v>10</v>
      </c>
      <c r="M5" s="29">
        <v>10</v>
      </c>
      <c r="N5" s="28">
        <f t="shared" ref="N5:N9" si="4">L5/M5*100</f>
        <v>100</v>
      </c>
      <c r="O5" s="28">
        <f t="shared" ref="O5:O25" si="5">N5*0.5</f>
        <v>50</v>
      </c>
      <c r="P5" s="28">
        <f t="shared" ref="P5:P9" si="6">G5+K5+O5</f>
        <v>100</v>
      </c>
    </row>
    <row r="6" spans="1:22" ht="17.25" customHeight="1">
      <c r="A6" s="7">
        <v>3</v>
      </c>
      <c r="B6" s="7" t="s">
        <v>150</v>
      </c>
      <c r="C6" s="13" t="s">
        <v>167</v>
      </c>
      <c r="D6" s="27">
        <v>10</v>
      </c>
      <c r="E6" s="27">
        <v>10</v>
      </c>
      <c r="F6" s="28">
        <f t="shared" si="0"/>
        <v>100</v>
      </c>
      <c r="G6" s="28">
        <f t="shared" si="1"/>
        <v>30</v>
      </c>
      <c r="H6" s="27">
        <v>10</v>
      </c>
      <c r="I6" s="27">
        <v>10</v>
      </c>
      <c r="J6" s="28">
        <f t="shared" si="2"/>
        <v>100</v>
      </c>
      <c r="K6" s="28">
        <f t="shared" si="3"/>
        <v>20</v>
      </c>
      <c r="L6" s="29">
        <v>10</v>
      </c>
      <c r="M6" s="29">
        <v>10</v>
      </c>
      <c r="N6" s="28">
        <f t="shared" si="4"/>
        <v>100</v>
      </c>
      <c r="O6" s="28">
        <f t="shared" si="5"/>
        <v>50</v>
      </c>
      <c r="P6" s="28">
        <f t="shared" si="6"/>
        <v>100</v>
      </c>
    </row>
    <row r="7" spans="1:22" ht="17.25" customHeight="1">
      <c r="A7" s="7">
        <v>4</v>
      </c>
      <c r="B7" s="7" t="s">
        <v>150</v>
      </c>
      <c r="C7" s="13" t="s">
        <v>168</v>
      </c>
      <c r="D7" s="27">
        <v>15</v>
      </c>
      <c r="E7" s="27">
        <v>15</v>
      </c>
      <c r="F7" s="28">
        <f t="shared" si="0"/>
        <v>100</v>
      </c>
      <c r="G7" s="28">
        <f t="shared" si="1"/>
        <v>30</v>
      </c>
      <c r="H7" s="27">
        <v>15</v>
      </c>
      <c r="I7" s="27">
        <v>15</v>
      </c>
      <c r="J7" s="28">
        <f t="shared" si="2"/>
        <v>100</v>
      </c>
      <c r="K7" s="28">
        <f t="shared" si="3"/>
        <v>20</v>
      </c>
      <c r="L7" s="29">
        <v>15</v>
      </c>
      <c r="M7" s="29">
        <v>15</v>
      </c>
      <c r="N7" s="28">
        <f t="shared" si="4"/>
        <v>100</v>
      </c>
      <c r="O7" s="28">
        <f t="shared" si="5"/>
        <v>50</v>
      </c>
      <c r="P7" s="28">
        <f t="shared" si="6"/>
        <v>100</v>
      </c>
    </row>
    <row r="8" spans="1:22" ht="15.75" customHeight="1">
      <c r="A8" s="7">
        <v>5</v>
      </c>
      <c r="B8" s="7" t="s">
        <v>150</v>
      </c>
      <c r="C8" s="13" t="s">
        <v>171</v>
      </c>
      <c r="D8" s="27">
        <v>10</v>
      </c>
      <c r="E8" s="27">
        <v>11</v>
      </c>
      <c r="F8" s="28">
        <f t="shared" si="0"/>
        <v>90.909090909090907</v>
      </c>
      <c r="G8" s="28">
        <f t="shared" si="1"/>
        <v>27.27272727272727</v>
      </c>
      <c r="H8" s="27">
        <v>11</v>
      </c>
      <c r="I8" s="27">
        <v>11</v>
      </c>
      <c r="J8" s="28">
        <f t="shared" si="2"/>
        <v>100</v>
      </c>
      <c r="K8" s="28">
        <f t="shared" si="3"/>
        <v>20</v>
      </c>
      <c r="L8" s="29">
        <v>11</v>
      </c>
      <c r="M8" s="29">
        <v>11</v>
      </c>
      <c r="N8" s="28">
        <f t="shared" si="4"/>
        <v>100</v>
      </c>
      <c r="O8" s="28">
        <f t="shared" si="5"/>
        <v>50</v>
      </c>
      <c r="P8" s="28">
        <f t="shared" si="6"/>
        <v>97.272727272727266</v>
      </c>
    </row>
    <row r="9" spans="1:22" ht="19.5" customHeight="1">
      <c r="A9" s="7">
        <v>6</v>
      </c>
      <c r="B9" s="7" t="s">
        <v>150</v>
      </c>
      <c r="C9" s="13" t="s">
        <v>172</v>
      </c>
      <c r="D9" s="27">
        <v>9</v>
      </c>
      <c r="E9" s="27">
        <v>12</v>
      </c>
      <c r="F9" s="28">
        <f t="shared" si="0"/>
        <v>75</v>
      </c>
      <c r="G9" s="28">
        <f t="shared" si="1"/>
        <v>22.5</v>
      </c>
      <c r="H9" s="27">
        <v>12</v>
      </c>
      <c r="I9" s="27">
        <v>12</v>
      </c>
      <c r="J9" s="28">
        <f t="shared" si="2"/>
        <v>100</v>
      </c>
      <c r="K9" s="28">
        <f t="shared" si="3"/>
        <v>20</v>
      </c>
      <c r="L9" s="29">
        <v>14</v>
      </c>
      <c r="M9" s="29">
        <v>14</v>
      </c>
      <c r="N9" s="28">
        <f t="shared" si="4"/>
        <v>100</v>
      </c>
      <c r="O9" s="28">
        <f t="shared" si="5"/>
        <v>50</v>
      </c>
      <c r="P9" s="28">
        <f t="shared" si="6"/>
        <v>92.5</v>
      </c>
    </row>
    <row r="10" spans="1:22" ht="18" customHeight="1">
      <c r="A10" s="7">
        <v>7</v>
      </c>
      <c r="B10" s="7" t="s">
        <v>151</v>
      </c>
      <c r="C10" s="13" t="s">
        <v>173</v>
      </c>
      <c r="D10" s="27">
        <v>12</v>
      </c>
      <c r="E10" s="27">
        <v>12</v>
      </c>
      <c r="F10" s="28">
        <f t="shared" ref="F10:F25" si="7">D10/E10*100</f>
        <v>100</v>
      </c>
      <c r="G10" s="28">
        <f t="shared" si="1"/>
        <v>30</v>
      </c>
      <c r="H10" s="27">
        <v>12</v>
      </c>
      <c r="I10" s="27">
        <v>12</v>
      </c>
      <c r="J10" s="28">
        <f t="shared" ref="J10:J24" si="8">H10/I10*100</f>
        <v>100</v>
      </c>
      <c r="K10" s="28">
        <f t="shared" si="3"/>
        <v>20</v>
      </c>
      <c r="L10" s="27">
        <v>12</v>
      </c>
      <c r="M10" s="27">
        <v>12</v>
      </c>
      <c r="N10" s="28">
        <f t="shared" ref="N10:N25" si="9">L10/M10*100</f>
        <v>100</v>
      </c>
      <c r="O10" s="28">
        <f t="shared" si="5"/>
        <v>50</v>
      </c>
      <c r="P10" s="28">
        <f t="shared" ref="P10:P25" si="10">G10+K10+O10</f>
        <v>100</v>
      </c>
    </row>
    <row r="11" spans="1:22" ht="15.75" customHeight="1">
      <c r="A11" s="7">
        <v>8</v>
      </c>
      <c r="B11" s="7" t="s">
        <v>152</v>
      </c>
      <c r="C11" s="13" t="s">
        <v>174</v>
      </c>
      <c r="D11" s="27">
        <v>7</v>
      </c>
      <c r="E11" s="27">
        <v>7</v>
      </c>
      <c r="F11" s="28">
        <f t="shared" si="7"/>
        <v>100</v>
      </c>
      <c r="G11" s="28">
        <f t="shared" si="1"/>
        <v>30</v>
      </c>
      <c r="H11" s="27">
        <v>7</v>
      </c>
      <c r="I11" s="27">
        <v>7</v>
      </c>
      <c r="J11" s="28">
        <f t="shared" si="8"/>
        <v>100</v>
      </c>
      <c r="K11" s="28">
        <f t="shared" si="3"/>
        <v>20</v>
      </c>
      <c r="L11" s="27">
        <v>7</v>
      </c>
      <c r="M11" s="27">
        <v>7</v>
      </c>
      <c r="N11" s="28">
        <f t="shared" si="9"/>
        <v>100</v>
      </c>
      <c r="O11" s="28">
        <f t="shared" si="5"/>
        <v>50</v>
      </c>
      <c r="P11" s="28">
        <f t="shared" si="10"/>
        <v>100</v>
      </c>
    </row>
    <row r="12" spans="1:22" ht="17.25" customHeight="1">
      <c r="A12" s="7">
        <v>9</v>
      </c>
      <c r="B12" s="7" t="s">
        <v>153</v>
      </c>
      <c r="C12" s="13" t="s">
        <v>175</v>
      </c>
      <c r="D12" s="27">
        <v>20</v>
      </c>
      <c r="E12" s="27">
        <v>20</v>
      </c>
      <c r="F12" s="28">
        <f t="shared" si="7"/>
        <v>100</v>
      </c>
      <c r="G12" s="28">
        <f t="shared" si="1"/>
        <v>30</v>
      </c>
      <c r="H12" s="27">
        <v>20</v>
      </c>
      <c r="I12" s="27">
        <v>20</v>
      </c>
      <c r="J12" s="28">
        <f t="shared" si="8"/>
        <v>100</v>
      </c>
      <c r="K12" s="28">
        <f t="shared" si="3"/>
        <v>20</v>
      </c>
      <c r="L12" s="27">
        <v>20</v>
      </c>
      <c r="M12" s="27">
        <v>20</v>
      </c>
      <c r="N12" s="28">
        <f t="shared" si="9"/>
        <v>100</v>
      </c>
      <c r="O12" s="28">
        <f t="shared" si="5"/>
        <v>50</v>
      </c>
      <c r="P12" s="28">
        <f t="shared" si="10"/>
        <v>100</v>
      </c>
    </row>
    <row r="13" spans="1:22" ht="16.5" customHeight="1">
      <c r="A13" s="7">
        <v>10</v>
      </c>
      <c r="B13" s="7" t="s">
        <v>154</v>
      </c>
      <c r="C13" s="13" t="s">
        <v>176</v>
      </c>
      <c r="D13" s="27">
        <v>14</v>
      </c>
      <c r="E13" s="27">
        <v>14</v>
      </c>
      <c r="F13" s="28">
        <f t="shared" si="7"/>
        <v>100</v>
      </c>
      <c r="G13" s="28">
        <f t="shared" si="1"/>
        <v>30</v>
      </c>
      <c r="H13" s="27">
        <v>14</v>
      </c>
      <c r="I13" s="27">
        <v>14</v>
      </c>
      <c r="J13" s="28">
        <f t="shared" si="8"/>
        <v>100</v>
      </c>
      <c r="K13" s="28">
        <f t="shared" si="3"/>
        <v>20</v>
      </c>
      <c r="L13" s="27">
        <v>14</v>
      </c>
      <c r="M13" s="27">
        <v>14</v>
      </c>
      <c r="N13" s="28">
        <f t="shared" si="9"/>
        <v>100</v>
      </c>
      <c r="O13" s="28">
        <f t="shared" si="5"/>
        <v>50</v>
      </c>
      <c r="P13" s="28">
        <f t="shared" si="10"/>
        <v>100</v>
      </c>
    </row>
    <row r="14" spans="1:22" ht="16.5" customHeight="1">
      <c r="A14" s="7">
        <v>11</v>
      </c>
      <c r="B14" s="7" t="s">
        <v>155</v>
      </c>
      <c r="C14" s="13" t="s">
        <v>177</v>
      </c>
      <c r="D14" s="27">
        <v>7</v>
      </c>
      <c r="E14" s="27">
        <v>7</v>
      </c>
      <c r="F14" s="28">
        <f t="shared" si="7"/>
        <v>100</v>
      </c>
      <c r="G14" s="28">
        <f t="shared" si="1"/>
        <v>30</v>
      </c>
      <c r="H14" s="27">
        <v>7</v>
      </c>
      <c r="I14" s="27">
        <v>7</v>
      </c>
      <c r="J14" s="28">
        <f t="shared" si="8"/>
        <v>100</v>
      </c>
      <c r="K14" s="28">
        <f t="shared" si="3"/>
        <v>20</v>
      </c>
      <c r="L14" s="27">
        <v>7</v>
      </c>
      <c r="M14" s="27">
        <v>7</v>
      </c>
      <c r="N14" s="28">
        <f t="shared" si="9"/>
        <v>100</v>
      </c>
      <c r="O14" s="28">
        <f t="shared" si="5"/>
        <v>50</v>
      </c>
      <c r="P14" s="28">
        <f t="shared" si="10"/>
        <v>100</v>
      </c>
    </row>
    <row r="15" spans="1:22" ht="17.25" customHeight="1">
      <c r="A15" s="7">
        <v>12</v>
      </c>
      <c r="B15" s="7" t="s">
        <v>156</v>
      </c>
      <c r="C15" s="13" t="s">
        <v>178</v>
      </c>
      <c r="D15" s="27">
        <v>13</v>
      </c>
      <c r="E15" s="27">
        <v>13</v>
      </c>
      <c r="F15" s="28">
        <f t="shared" si="7"/>
        <v>100</v>
      </c>
      <c r="G15" s="28">
        <f t="shared" si="1"/>
        <v>30</v>
      </c>
      <c r="H15" s="27">
        <v>13</v>
      </c>
      <c r="I15" s="27">
        <v>13</v>
      </c>
      <c r="J15" s="28">
        <f t="shared" si="8"/>
        <v>100</v>
      </c>
      <c r="K15" s="28">
        <f t="shared" si="3"/>
        <v>20</v>
      </c>
      <c r="L15" s="27">
        <v>13</v>
      </c>
      <c r="M15" s="27">
        <v>13</v>
      </c>
      <c r="N15" s="28">
        <f t="shared" si="9"/>
        <v>100</v>
      </c>
      <c r="O15" s="28">
        <f t="shared" si="5"/>
        <v>50</v>
      </c>
      <c r="P15" s="28">
        <f t="shared" si="10"/>
        <v>100</v>
      </c>
      <c r="T15">
        <v>16.2</v>
      </c>
      <c r="U15">
        <v>49.6</v>
      </c>
      <c r="V15">
        <v>95.4</v>
      </c>
    </row>
    <row r="16" spans="1:22" ht="15.75" customHeight="1">
      <c r="A16" s="7">
        <v>13</v>
      </c>
      <c r="B16" s="7" t="s">
        <v>157</v>
      </c>
      <c r="C16" s="13" t="s">
        <v>179</v>
      </c>
      <c r="D16" s="27">
        <v>9</v>
      </c>
      <c r="E16" s="27">
        <v>9</v>
      </c>
      <c r="F16" s="28">
        <f t="shared" si="7"/>
        <v>100</v>
      </c>
      <c r="G16" s="28">
        <f t="shared" si="1"/>
        <v>30</v>
      </c>
      <c r="H16" s="27">
        <v>9</v>
      </c>
      <c r="I16" s="27">
        <v>9</v>
      </c>
      <c r="J16" s="28">
        <f t="shared" si="8"/>
        <v>100</v>
      </c>
      <c r="K16" s="28">
        <f t="shared" si="3"/>
        <v>20</v>
      </c>
      <c r="L16" s="27">
        <v>9</v>
      </c>
      <c r="M16" s="27">
        <v>9</v>
      </c>
      <c r="N16" s="28">
        <f t="shared" si="9"/>
        <v>100</v>
      </c>
      <c r="O16" s="28">
        <f t="shared" si="5"/>
        <v>50</v>
      </c>
      <c r="P16" s="28">
        <f t="shared" si="10"/>
        <v>100</v>
      </c>
    </row>
    <row r="17" spans="1:16" ht="18" customHeight="1">
      <c r="A17" s="7">
        <v>14</v>
      </c>
      <c r="B17" s="7" t="s">
        <v>158</v>
      </c>
      <c r="C17" s="13" t="s">
        <v>180</v>
      </c>
      <c r="D17" s="27">
        <v>7</v>
      </c>
      <c r="E17" s="27">
        <v>8</v>
      </c>
      <c r="F17" s="47">
        <v>87.1</v>
      </c>
      <c r="G17" s="47">
        <f t="shared" si="1"/>
        <v>26.13</v>
      </c>
      <c r="H17" s="27">
        <v>8</v>
      </c>
      <c r="I17" s="27">
        <v>8</v>
      </c>
      <c r="J17" s="28">
        <f t="shared" si="8"/>
        <v>100</v>
      </c>
      <c r="K17" s="28">
        <f t="shared" si="3"/>
        <v>20</v>
      </c>
      <c r="L17" s="27">
        <v>8</v>
      </c>
      <c r="M17" s="27">
        <v>8</v>
      </c>
      <c r="N17" s="28">
        <f t="shared" si="9"/>
        <v>100</v>
      </c>
      <c r="O17" s="28">
        <f t="shared" si="5"/>
        <v>50</v>
      </c>
      <c r="P17" s="47">
        <f t="shared" si="10"/>
        <v>96.13</v>
      </c>
    </row>
    <row r="18" spans="1:16" ht="18.75" customHeight="1">
      <c r="A18" s="7">
        <v>15</v>
      </c>
      <c r="B18" s="7" t="s">
        <v>159</v>
      </c>
      <c r="C18" s="13" t="s">
        <v>181</v>
      </c>
      <c r="D18" s="27">
        <v>7</v>
      </c>
      <c r="E18" s="27">
        <v>8</v>
      </c>
      <c r="F18" s="48">
        <v>87.1</v>
      </c>
      <c r="G18" s="48">
        <f t="shared" si="1"/>
        <v>26.13</v>
      </c>
      <c r="H18" s="27">
        <v>8</v>
      </c>
      <c r="I18" s="27">
        <v>8</v>
      </c>
      <c r="J18" s="28">
        <f t="shared" si="8"/>
        <v>100</v>
      </c>
      <c r="K18" s="28">
        <f t="shared" si="3"/>
        <v>20</v>
      </c>
      <c r="L18" s="27">
        <v>8</v>
      </c>
      <c r="M18" s="27">
        <v>8</v>
      </c>
      <c r="N18" s="28">
        <f t="shared" si="9"/>
        <v>100</v>
      </c>
      <c r="O18" s="28">
        <f t="shared" si="5"/>
        <v>50</v>
      </c>
      <c r="P18" s="47">
        <f t="shared" si="10"/>
        <v>96.13</v>
      </c>
    </row>
    <row r="19" spans="1:16" ht="15" customHeight="1">
      <c r="A19" s="7">
        <v>16</v>
      </c>
      <c r="B19" s="7" t="s">
        <v>160</v>
      </c>
      <c r="C19" s="13" t="s">
        <v>182</v>
      </c>
      <c r="D19" s="27">
        <v>8</v>
      </c>
      <c r="E19" s="27">
        <v>9</v>
      </c>
      <c r="F19" s="28">
        <f t="shared" si="7"/>
        <v>88.888888888888886</v>
      </c>
      <c r="G19" s="28">
        <f t="shared" si="1"/>
        <v>26.666666666666664</v>
      </c>
      <c r="H19" s="27">
        <v>9</v>
      </c>
      <c r="I19" s="27">
        <v>9</v>
      </c>
      <c r="J19" s="28">
        <f t="shared" si="8"/>
        <v>100</v>
      </c>
      <c r="K19" s="28">
        <f t="shared" si="3"/>
        <v>20</v>
      </c>
      <c r="L19" s="27">
        <v>9</v>
      </c>
      <c r="M19" s="27">
        <v>9</v>
      </c>
      <c r="N19" s="28">
        <f t="shared" si="9"/>
        <v>100</v>
      </c>
      <c r="O19" s="28">
        <f t="shared" si="5"/>
        <v>50</v>
      </c>
      <c r="P19" s="28">
        <f t="shared" si="10"/>
        <v>96.666666666666657</v>
      </c>
    </row>
    <row r="20" spans="1:16" ht="18.75" customHeight="1">
      <c r="A20" s="7">
        <v>17</v>
      </c>
      <c r="B20" s="7" t="s">
        <v>161</v>
      </c>
      <c r="C20" s="13" t="s">
        <v>183</v>
      </c>
      <c r="D20" s="27">
        <v>6</v>
      </c>
      <c r="E20" s="27">
        <v>6</v>
      </c>
      <c r="F20" s="28">
        <f t="shared" si="7"/>
        <v>100</v>
      </c>
      <c r="G20" s="28">
        <f t="shared" si="1"/>
        <v>30</v>
      </c>
      <c r="H20" s="27">
        <v>6</v>
      </c>
      <c r="I20" s="27">
        <v>6</v>
      </c>
      <c r="J20" s="28">
        <f t="shared" si="8"/>
        <v>100</v>
      </c>
      <c r="K20" s="28">
        <f t="shared" si="3"/>
        <v>20</v>
      </c>
      <c r="L20" s="27">
        <v>6</v>
      </c>
      <c r="M20" s="27">
        <v>6</v>
      </c>
      <c r="N20" s="28">
        <f t="shared" si="9"/>
        <v>100</v>
      </c>
      <c r="O20" s="28">
        <f t="shared" si="5"/>
        <v>50</v>
      </c>
      <c r="P20" s="28">
        <f t="shared" si="10"/>
        <v>100</v>
      </c>
    </row>
    <row r="21" spans="1:16" ht="18.75" customHeight="1">
      <c r="A21" s="7">
        <v>18</v>
      </c>
      <c r="B21" s="7" t="s">
        <v>162</v>
      </c>
      <c r="C21" s="13" t="s">
        <v>184</v>
      </c>
      <c r="D21" s="27">
        <v>6</v>
      </c>
      <c r="E21" s="27">
        <v>6</v>
      </c>
      <c r="F21" s="28">
        <f t="shared" si="7"/>
        <v>100</v>
      </c>
      <c r="G21" s="28">
        <f t="shared" si="1"/>
        <v>30</v>
      </c>
      <c r="H21" s="27">
        <v>6</v>
      </c>
      <c r="I21" s="27">
        <v>6</v>
      </c>
      <c r="J21" s="28">
        <f t="shared" si="8"/>
        <v>100</v>
      </c>
      <c r="K21" s="28">
        <f t="shared" si="3"/>
        <v>20</v>
      </c>
      <c r="L21" s="27">
        <v>6</v>
      </c>
      <c r="M21" s="27">
        <v>6</v>
      </c>
      <c r="N21" s="28">
        <f t="shared" si="9"/>
        <v>100</v>
      </c>
      <c r="O21" s="28">
        <f t="shared" si="5"/>
        <v>50</v>
      </c>
      <c r="P21" s="28">
        <f t="shared" si="10"/>
        <v>100</v>
      </c>
    </row>
    <row r="22" spans="1:16" ht="19.5" customHeight="1">
      <c r="A22" s="7">
        <v>19</v>
      </c>
      <c r="B22" s="7" t="s">
        <v>163</v>
      </c>
      <c r="C22" s="13" t="s">
        <v>185</v>
      </c>
      <c r="D22" s="27">
        <v>7</v>
      </c>
      <c r="E22" s="27">
        <v>7</v>
      </c>
      <c r="F22" s="28">
        <f t="shared" si="7"/>
        <v>100</v>
      </c>
      <c r="G22" s="28">
        <f t="shared" si="1"/>
        <v>30</v>
      </c>
      <c r="H22" s="27">
        <v>7</v>
      </c>
      <c r="I22" s="27">
        <v>7</v>
      </c>
      <c r="J22" s="28">
        <f t="shared" si="8"/>
        <v>100</v>
      </c>
      <c r="K22" s="28">
        <f t="shared" si="3"/>
        <v>20</v>
      </c>
      <c r="L22" s="27">
        <v>7</v>
      </c>
      <c r="M22" s="27">
        <v>7</v>
      </c>
      <c r="N22" s="28">
        <f t="shared" si="9"/>
        <v>100</v>
      </c>
      <c r="O22" s="28">
        <f t="shared" si="5"/>
        <v>50</v>
      </c>
      <c r="P22" s="28">
        <f t="shared" si="10"/>
        <v>100</v>
      </c>
    </row>
    <row r="23" spans="1:16" ht="19.5" customHeight="1">
      <c r="A23" s="7">
        <v>20</v>
      </c>
      <c r="B23" s="7" t="s">
        <v>164</v>
      </c>
      <c r="C23" s="13" t="s">
        <v>186</v>
      </c>
      <c r="D23" s="27">
        <v>13</v>
      </c>
      <c r="E23" s="27">
        <v>13</v>
      </c>
      <c r="F23" s="28">
        <f t="shared" si="7"/>
        <v>100</v>
      </c>
      <c r="G23" s="28">
        <f t="shared" si="1"/>
        <v>30</v>
      </c>
      <c r="H23" s="27">
        <v>12</v>
      </c>
      <c r="I23" s="27">
        <v>13</v>
      </c>
      <c r="J23" s="47">
        <v>92.2</v>
      </c>
      <c r="K23" s="47">
        <f t="shared" si="3"/>
        <v>18.440000000000001</v>
      </c>
      <c r="L23" s="27">
        <v>13</v>
      </c>
      <c r="M23" s="27">
        <v>13</v>
      </c>
      <c r="N23" s="28">
        <f t="shared" si="9"/>
        <v>100</v>
      </c>
      <c r="O23" s="28">
        <f t="shared" si="5"/>
        <v>50</v>
      </c>
      <c r="P23" s="47">
        <f t="shared" si="10"/>
        <v>98.44</v>
      </c>
    </row>
    <row r="24" spans="1:16" ht="15.75" customHeight="1">
      <c r="A24" s="7">
        <v>21</v>
      </c>
      <c r="B24" s="7" t="s">
        <v>165</v>
      </c>
      <c r="C24" s="13" t="s">
        <v>187</v>
      </c>
      <c r="D24" s="27">
        <v>15</v>
      </c>
      <c r="E24" s="27">
        <v>15</v>
      </c>
      <c r="F24" s="28">
        <f t="shared" si="7"/>
        <v>100</v>
      </c>
      <c r="G24" s="28">
        <f t="shared" si="1"/>
        <v>30</v>
      </c>
      <c r="H24" s="27">
        <v>15</v>
      </c>
      <c r="I24" s="27">
        <v>15</v>
      </c>
      <c r="J24" s="28">
        <f t="shared" si="8"/>
        <v>100</v>
      </c>
      <c r="K24" s="28">
        <f t="shared" si="3"/>
        <v>20</v>
      </c>
      <c r="L24" s="27">
        <v>15</v>
      </c>
      <c r="M24" s="27">
        <v>15</v>
      </c>
      <c r="N24" s="28">
        <f t="shared" si="9"/>
        <v>100</v>
      </c>
      <c r="O24" s="28">
        <f t="shared" si="5"/>
        <v>50</v>
      </c>
      <c r="P24" s="28">
        <f t="shared" si="10"/>
        <v>100</v>
      </c>
    </row>
    <row r="25" spans="1:16" ht="15.75" customHeight="1">
      <c r="A25" s="7">
        <v>22</v>
      </c>
      <c r="B25" s="7" t="s">
        <v>166</v>
      </c>
      <c r="C25" s="13" t="s">
        <v>188</v>
      </c>
      <c r="D25" s="27">
        <v>8</v>
      </c>
      <c r="E25" s="27">
        <v>9</v>
      </c>
      <c r="F25" s="28">
        <f t="shared" si="7"/>
        <v>88.888888888888886</v>
      </c>
      <c r="G25" s="28">
        <f t="shared" si="1"/>
        <v>26.666666666666664</v>
      </c>
      <c r="H25" s="27">
        <v>7</v>
      </c>
      <c r="I25" s="27">
        <v>9</v>
      </c>
      <c r="J25" s="47">
        <v>78.2</v>
      </c>
      <c r="K25" s="47">
        <f t="shared" si="3"/>
        <v>15.64</v>
      </c>
      <c r="L25" s="27">
        <v>8</v>
      </c>
      <c r="M25" s="27">
        <v>9</v>
      </c>
      <c r="N25" s="28">
        <f t="shared" si="9"/>
        <v>88.888888888888886</v>
      </c>
      <c r="O25" s="28">
        <f t="shared" si="5"/>
        <v>44.444444444444443</v>
      </c>
      <c r="P25" s="47">
        <f t="shared" si="10"/>
        <v>86.751111111111101</v>
      </c>
    </row>
  </sheetData>
  <mergeCells count="7">
    <mergeCell ref="L1:O1"/>
    <mergeCell ref="P1:P2"/>
    <mergeCell ref="A1:A3"/>
    <mergeCell ref="B1:B3"/>
    <mergeCell ref="C1:C3"/>
    <mergeCell ref="D1:G1"/>
    <mergeCell ref="H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W105"/>
  <sheetViews>
    <sheetView tabSelected="1" zoomScale="90" zoomScaleNormal="90" workbookViewId="0">
      <pane ySplit="3" topLeftCell="A4" activePane="bottomLeft" state="frozen"/>
      <selection pane="bottomLeft" activeCell="A6" sqref="A6:XFD6"/>
    </sheetView>
  </sheetViews>
  <sheetFormatPr defaultRowHeight="15"/>
  <cols>
    <col min="1" max="1" width="9.140625" style="3"/>
    <col min="2" max="2" width="24.140625" style="3" bestFit="1" customWidth="1"/>
    <col min="3" max="3" width="87.140625" style="33" customWidth="1"/>
    <col min="4" max="4" width="13.140625" style="3" customWidth="1"/>
    <col min="5" max="5" width="9.140625" style="5"/>
    <col min="6" max="9" width="9.140625" style="6"/>
    <col min="10" max="16384" width="9.140625" style="3"/>
  </cols>
  <sheetData>
    <row r="1" spans="1:23" ht="64.5" customHeight="1">
      <c r="A1" s="95" t="s">
        <v>81</v>
      </c>
      <c r="B1" s="95" t="s">
        <v>82</v>
      </c>
      <c r="C1" s="96" t="s">
        <v>73</v>
      </c>
      <c r="D1" s="97" t="s">
        <v>83</v>
      </c>
      <c r="E1" s="94" t="s">
        <v>96</v>
      </c>
      <c r="F1" s="94"/>
      <c r="G1" s="94"/>
      <c r="H1" s="94"/>
      <c r="I1" s="94" t="s">
        <v>84</v>
      </c>
      <c r="J1" s="94"/>
      <c r="K1" s="94"/>
      <c r="L1" s="94" t="s">
        <v>85</v>
      </c>
      <c r="M1" s="94"/>
      <c r="N1" s="94"/>
      <c r="O1" s="94"/>
      <c r="P1" s="94" t="s">
        <v>86</v>
      </c>
      <c r="Q1" s="94"/>
      <c r="R1" s="94"/>
      <c r="S1" s="94"/>
      <c r="T1" s="94" t="s">
        <v>87</v>
      </c>
      <c r="U1" s="94"/>
      <c r="V1" s="94"/>
      <c r="W1" s="94"/>
    </row>
    <row r="2" spans="1:23">
      <c r="A2" s="95"/>
      <c r="B2" s="95"/>
      <c r="C2" s="96"/>
      <c r="D2" s="97"/>
      <c r="E2" s="30" t="s">
        <v>93</v>
      </c>
      <c r="F2" s="30" t="s">
        <v>94</v>
      </c>
      <c r="G2" s="30" t="s">
        <v>95</v>
      </c>
      <c r="H2" s="37" t="s">
        <v>88</v>
      </c>
      <c r="I2" s="30" t="s">
        <v>97</v>
      </c>
      <c r="J2" s="30" t="s">
        <v>98</v>
      </c>
      <c r="K2" s="37" t="s">
        <v>89</v>
      </c>
      <c r="L2" s="30" t="s">
        <v>99</v>
      </c>
      <c r="M2" s="30" t="s">
        <v>100</v>
      </c>
      <c r="N2" s="30" t="s">
        <v>101</v>
      </c>
      <c r="O2" s="37" t="s">
        <v>90</v>
      </c>
      <c r="P2" s="30" t="s">
        <v>102</v>
      </c>
      <c r="Q2" s="30" t="s">
        <v>103</v>
      </c>
      <c r="R2" s="30" t="s">
        <v>104</v>
      </c>
      <c r="S2" s="37" t="s">
        <v>91</v>
      </c>
      <c r="T2" s="30" t="s">
        <v>105</v>
      </c>
      <c r="U2" s="30" t="s">
        <v>106</v>
      </c>
      <c r="V2" s="30" t="s">
        <v>107</v>
      </c>
      <c r="W2" s="37" t="s">
        <v>92</v>
      </c>
    </row>
    <row r="3" spans="1:23">
      <c r="A3" s="95"/>
      <c r="B3" s="95"/>
      <c r="C3" s="96"/>
      <c r="D3" s="97"/>
      <c r="E3" s="31">
        <v>30</v>
      </c>
      <c r="F3" s="32">
        <v>30</v>
      </c>
      <c r="G3" s="32">
        <v>40</v>
      </c>
      <c r="H3" s="32">
        <v>100</v>
      </c>
      <c r="I3" s="31">
        <v>50</v>
      </c>
      <c r="J3" s="32">
        <v>50</v>
      </c>
      <c r="K3" s="32">
        <v>100</v>
      </c>
      <c r="L3" s="31">
        <v>30</v>
      </c>
      <c r="M3" s="32">
        <v>40</v>
      </c>
      <c r="N3" s="32">
        <v>30</v>
      </c>
      <c r="O3" s="32">
        <v>100</v>
      </c>
      <c r="P3" s="31">
        <v>40</v>
      </c>
      <c r="Q3" s="32">
        <v>40</v>
      </c>
      <c r="R3" s="32">
        <v>20</v>
      </c>
      <c r="S3" s="32">
        <v>100</v>
      </c>
      <c r="T3" s="31">
        <v>30</v>
      </c>
      <c r="U3" s="32">
        <v>20</v>
      </c>
      <c r="V3" s="32">
        <v>50</v>
      </c>
      <c r="W3" s="32">
        <v>100</v>
      </c>
    </row>
    <row r="4" spans="1:23">
      <c r="A4" s="20">
        <v>1</v>
      </c>
      <c r="B4" s="20" t="s">
        <v>165</v>
      </c>
      <c r="C4" s="21" t="s">
        <v>187</v>
      </c>
      <c r="D4" s="36">
        <f>AVERAGE(H4,K4,O4,S4,W4)</f>
        <v>97.268000000000001</v>
      </c>
      <c r="E4" s="36">
        <f>'1ОиДинфоб'!G24</f>
        <v>26.7</v>
      </c>
      <c r="F4" s="22">
        <f>'1ОиДинфоб'!J24</f>
        <v>27</v>
      </c>
      <c r="G4" s="22">
        <f>'1ОиДинфоб'!P24</f>
        <v>40</v>
      </c>
      <c r="H4" s="36">
        <f t="shared" ref="H4:H25" si="0">E4+F4+G4</f>
        <v>93.7</v>
      </c>
      <c r="I4" s="22">
        <f>'2КомУслОц'!F25</f>
        <v>50</v>
      </c>
      <c r="J4" s="22">
        <f>'2КомУслОц'!J25</f>
        <v>50</v>
      </c>
      <c r="K4" s="22">
        <f t="shared" ref="K4:K25" si="1">I4+J4</f>
        <v>100</v>
      </c>
      <c r="L4" s="20">
        <f>'3УслДостИнвОц'!H24</f>
        <v>24</v>
      </c>
      <c r="M4" s="20">
        <f>'3УслДостИнвОц'!K24</f>
        <v>40</v>
      </c>
      <c r="N4" s="20">
        <f>'3УслДостИнвОц'!O24</f>
        <v>30</v>
      </c>
      <c r="O4" s="20">
        <f t="shared" ref="O4:O25" si="2">L4+M4+N4</f>
        <v>94</v>
      </c>
      <c r="P4" s="22">
        <f>'4ДобрВежл'!H24</f>
        <v>40</v>
      </c>
      <c r="Q4" s="22">
        <f>'4ДобрВежл'!L24</f>
        <v>40</v>
      </c>
      <c r="R4" s="36">
        <f>'4ДобрВежл'!P24</f>
        <v>18.64</v>
      </c>
      <c r="S4" s="36">
        <f t="shared" ref="S4:S25" si="3">SUM(P4:R4)</f>
        <v>98.64</v>
      </c>
      <c r="T4" s="22">
        <f>'5УдовлУсл'!G24</f>
        <v>30</v>
      </c>
      <c r="U4" s="22">
        <f>'5УдовлУсл'!K24</f>
        <v>20</v>
      </c>
      <c r="V4" s="22">
        <f>'5УдовлУсл'!O24</f>
        <v>50</v>
      </c>
      <c r="W4" s="22">
        <f t="shared" ref="W4:W25" si="4">SUM(T4:V4)</f>
        <v>100</v>
      </c>
    </row>
    <row r="5" spans="1:23">
      <c r="A5" s="20">
        <v>2</v>
      </c>
      <c r="B5" s="20" t="s">
        <v>151</v>
      </c>
      <c r="C5" s="21" t="s">
        <v>173</v>
      </c>
      <c r="D5" s="36">
        <f t="shared" ref="D5:D25" si="5">AVERAGE(H5,K5,O5,S5,W5)</f>
        <v>97</v>
      </c>
      <c r="E5" s="36">
        <f>'1ОиДинфоб'!G10</f>
        <v>24</v>
      </c>
      <c r="F5" s="22">
        <f>'1ОиДинфоб'!J10</f>
        <v>27</v>
      </c>
      <c r="G5" s="22">
        <f>'1ОиДинфоб'!P10</f>
        <v>40</v>
      </c>
      <c r="H5" s="36">
        <f t="shared" si="0"/>
        <v>91</v>
      </c>
      <c r="I5" s="22">
        <f>'2КомУслОц'!F11</f>
        <v>50</v>
      </c>
      <c r="J5" s="22">
        <f>'2КомУслОц'!J11</f>
        <v>50</v>
      </c>
      <c r="K5" s="22">
        <f t="shared" si="1"/>
        <v>100</v>
      </c>
      <c r="L5" s="20">
        <f>'3УслДостИнвОц'!H10</f>
        <v>24</v>
      </c>
      <c r="M5" s="20">
        <f>'3УслДостИнвОц'!K10</f>
        <v>40</v>
      </c>
      <c r="N5" s="20">
        <f>'3УслДостИнвОц'!O10</f>
        <v>30</v>
      </c>
      <c r="O5" s="20">
        <f t="shared" si="2"/>
        <v>94</v>
      </c>
      <c r="P5" s="22">
        <f>'4ДобрВежл'!H10</f>
        <v>40</v>
      </c>
      <c r="Q5" s="22">
        <f>'4ДобрВежл'!L10</f>
        <v>40</v>
      </c>
      <c r="R5" s="22">
        <f>'4ДобрВежл'!P10</f>
        <v>20</v>
      </c>
      <c r="S5" s="22">
        <f t="shared" si="3"/>
        <v>100</v>
      </c>
      <c r="T5" s="22">
        <f>'5УдовлУсл'!G10</f>
        <v>30</v>
      </c>
      <c r="U5" s="22">
        <f>'5УдовлУсл'!K10</f>
        <v>20</v>
      </c>
      <c r="V5" s="22">
        <f>'5УдовлУсл'!O10</f>
        <v>50</v>
      </c>
      <c r="W5" s="22">
        <f t="shared" si="4"/>
        <v>100</v>
      </c>
    </row>
    <row r="6" spans="1:23">
      <c r="A6" s="20">
        <v>3</v>
      </c>
      <c r="B6" s="20" t="s">
        <v>153</v>
      </c>
      <c r="C6" s="21" t="s">
        <v>175</v>
      </c>
      <c r="D6" s="36">
        <f t="shared" si="5"/>
        <v>94.9</v>
      </c>
      <c r="E6" s="36">
        <f>'1ОиДинфоб'!G12</f>
        <v>25.5</v>
      </c>
      <c r="F6" s="22">
        <f>'1ОиДинфоб'!J12</f>
        <v>18</v>
      </c>
      <c r="G6" s="22">
        <f>'1ОиДинфоб'!P12</f>
        <v>40</v>
      </c>
      <c r="H6" s="36">
        <f t="shared" si="0"/>
        <v>83.5</v>
      </c>
      <c r="I6" s="22">
        <f>'2КомУслОц'!F13</f>
        <v>50</v>
      </c>
      <c r="J6" s="22">
        <f>'2КомУслОц'!J13</f>
        <v>50</v>
      </c>
      <c r="K6" s="22">
        <f t="shared" si="1"/>
        <v>100</v>
      </c>
      <c r="L6" s="20">
        <f>'3УслДостИнвОц'!H12</f>
        <v>30</v>
      </c>
      <c r="M6" s="20">
        <f>'3УслДостИнвОц'!K12</f>
        <v>32</v>
      </c>
      <c r="N6" s="20">
        <f>'3УслДостИнвОц'!O12</f>
        <v>30</v>
      </c>
      <c r="O6" s="20">
        <f t="shared" si="2"/>
        <v>92</v>
      </c>
      <c r="P6" s="22">
        <f>'4ДобрВежл'!H12</f>
        <v>40</v>
      </c>
      <c r="Q6" s="22">
        <f>'4ДобрВежл'!L12</f>
        <v>40</v>
      </c>
      <c r="R6" s="22">
        <f>'4ДобрВежл'!P12</f>
        <v>19</v>
      </c>
      <c r="S6" s="22">
        <f t="shared" si="3"/>
        <v>99</v>
      </c>
      <c r="T6" s="22">
        <f>'5УдовлУсл'!G12</f>
        <v>30</v>
      </c>
      <c r="U6" s="22">
        <f>'5УдовлУсл'!K12</f>
        <v>20</v>
      </c>
      <c r="V6" s="22">
        <f>'5УдовлУсл'!O12</f>
        <v>50</v>
      </c>
      <c r="W6" s="22">
        <f t="shared" si="4"/>
        <v>100</v>
      </c>
    </row>
    <row r="7" spans="1:23">
      <c r="A7" s="20">
        <v>4</v>
      </c>
      <c r="B7" s="20" t="s">
        <v>149</v>
      </c>
      <c r="C7" s="21" t="s">
        <v>170</v>
      </c>
      <c r="D7" s="36">
        <f t="shared" si="5"/>
        <v>94.679999999999993</v>
      </c>
      <c r="E7" s="36">
        <f>'1ОиДинфоб'!G5</f>
        <v>26.4</v>
      </c>
      <c r="F7" s="22">
        <f>'1ОиДинфоб'!J5</f>
        <v>27</v>
      </c>
      <c r="G7" s="22">
        <f>'1ОиДинфоб'!P5</f>
        <v>40</v>
      </c>
      <c r="H7" s="36">
        <f t="shared" si="0"/>
        <v>93.4</v>
      </c>
      <c r="I7" s="22">
        <f>'2КомУслОц'!F6</f>
        <v>50</v>
      </c>
      <c r="J7" s="22">
        <f>'2КомУслОц'!J6</f>
        <v>50</v>
      </c>
      <c r="K7" s="22">
        <f t="shared" si="1"/>
        <v>100</v>
      </c>
      <c r="L7" s="20">
        <f>'3УслДостИнвОц'!H5</f>
        <v>18</v>
      </c>
      <c r="M7" s="20">
        <f>'3УслДостИнвОц'!K5</f>
        <v>32</v>
      </c>
      <c r="N7" s="20">
        <f>'3УслДостИнвОц'!O5</f>
        <v>30</v>
      </c>
      <c r="O7" s="20">
        <f t="shared" si="2"/>
        <v>80</v>
      </c>
      <c r="P7" s="22">
        <f>'4ДобрВежл'!H5</f>
        <v>40</v>
      </c>
      <c r="Q7" s="22">
        <f>'4ДобрВежл'!L5</f>
        <v>40</v>
      </c>
      <c r="R7" s="22">
        <f>'4ДобрВежл'!P5</f>
        <v>20</v>
      </c>
      <c r="S7" s="22">
        <f t="shared" si="3"/>
        <v>100</v>
      </c>
      <c r="T7" s="22">
        <f>'5УдовлУсл'!G5</f>
        <v>30</v>
      </c>
      <c r="U7" s="22">
        <f>'5УдовлУсл'!K5</f>
        <v>20</v>
      </c>
      <c r="V7" s="22">
        <f>'5УдовлУсл'!O5</f>
        <v>50</v>
      </c>
      <c r="W7" s="22">
        <f t="shared" si="4"/>
        <v>100</v>
      </c>
    </row>
    <row r="8" spans="1:23">
      <c r="A8" s="20">
        <v>5</v>
      </c>
      <c r="B8" s="20" t="s">
        <v>148</v>
      </c>
      <c r="C8" s="21" t="s">
        <v>169</v>
      </c>
      <c r="D8" s="36">
        <f t="shared" si="5"/>
        <v>94.427999999999997</v>
      </c>
      <c r="E8" s="36">
        <f>'1ОиДинфоб'!G4</f>
        <v>24</v>
      </c>
      <c r="F8" s="22">
        <f>'1ОиДинфоб'!J4</f>
        <v>27</v>
      </c>
      <c r="G8" s="22">
        <f>'1ОиДинфоб'!P4</f>
        <v>40</v>
      </c>
      <c r="H8" s="36">
        <f t="shared" si="0"/>
        <v>91</v>
      </c>
      <c r="I8" s="22">
        <f>'2КомУслОц'!F5</f>
        <v>50</v>
      </c>
      <c r="J8" s="36">
        <f>'2КомУслОц'!J5</f>
        <v>46.5</v>
      </c>
      <c r="K8" s="36">
        <f t="shared" si="1"/>
        <v>96.5</v>
      </c>
      <c r="L8" s="20">
        <f>'3УслДостИнвОц'!H4</f>
        <v>24</v>
      </c>
      <c r="M8" s="20">
        <f>'3УслДостИнвОц'!K4</f>
        <v>32</v>
      </c>
      <c r="N8" s="20">
        <f>'3УслДостИнвОц'!O4</f>
        <v>30</v>
      </c>
      <c r="O8" s="20">
        <f t="shared" si="2"/>
        <v>86</v>
      </c>
      <c r="P8" s="22">
        <f>'4ДобрВежл'!H4</f>
        <v>40</v>
      </c>
      <c r="Q8" s="22">
        <f>'4ДобрВежл'!L4</f>
        <v>40</v>
      </c>
      <c r="R8" s="22">
        <f>'4ДобрВежл'!P4</f>
        <v>20</v>
      </c>
      <c r="S8" s="22">
        <f t="shared" si="3"/>
        <v>100</v>
      </c>
      <c r="T8" s="22">
        <f>'5УдовлУсл'!G4</f>
        <v>30</v>
      </c>
      <c r="U8" s="36">
        <f>'5УдовлУсл'!K4</f>
        <v>18.64</v>
      </c>
      <c r="V8" s="22">
        <f>'5УдовлУсл'!O4</f>
        <v>50</v>
      </c>
      <c r="W8" s="36">
        <f t="shared" si="4"/>
        <v>98.64</v>
      </c>
    </row>
    <row r="9" spans="1:23">
      <c r="A9" s="20">
        <v>6</v>
      </c>
      <c r="B9" s="20" t="s">
        <v>150</v>
      </c>
      <c r="C9" s="21" t="s">
        <v>171</v>
      </c>
      <c r="D9" s="36">
        <f t="shared" si="5"/>
        <v>93.154545454545456</v>
      </c>
      <c r="E9" s="36">
        <f>'1ОиДинфоб'!G8</f>
        <v>28.5</v>
      </c>
      <c r="F9" s="22">
        <f>'1ОиДинфоб'!J8</f>
        <v>30</v>
      </c>
      <c r="G9" s="22">
        <f>'1ОиДинфоб'!P8</f>
        <v>40</v>
      </c>
      <c r="H9" s="36">
        <f t="shared" si="0"/>
        <v>98.5</v>
      </c>
      <c r="I9" s="22">
        <f>'2КомУслОц'!F9</f>
        <v>50</v>
      </c>
      <c r="J9" s="22">
        <f>'2КомУслОц'!J9</f>
        <v>50</v>
      </c>
      <c r="K9" s="22">
        <f t="shared" si="1"/>
        <v>100</v>
      </c>
      <c r="L9" s="20">
        <f>'3УслДостИнвОц'!H8</f>
        <v>30</v>
      </c>
      <c r="M9" s="20">
        <f>'3УслДостИнвОц'!K8</f>
        <v>40</v>
      </c>
      <c r="N9" s="20">
        <f>'3УслДостИнвОц'!O8</f>
        <v>0</v>
      </c>
      <c r="O9" s="20">
        <f t="shared" si="2"/>
        <v>70</v>
      </c>
      <c r="P9" s="22">
        <f>'4ДобрВежл'!H8</f>
        <v>40</v>
      </c>
      <c r="Q9" s="22">
        <f>'4ДобрВежл'!L8</f>
        <v>40</v>
      </c>
      <c r="R9" s="22">
        <f>'4ДобрВежл'!P8</f>
        <v>20</v>
      </c>
      <c r="S9" s="22">
        <f t="shared" si="3"/>
        <v>100</v>
      </c>
      <c r="T9" s="22">
        <f>'5УдовлУсл'!G8</f>
        <v>27.27272727272727</v>
      </c>
      <c r="U9" s="22">
        <f>'5УдовлУсл'!K8</f>
        <v>20</v>
      </c>
      <c r="V9" s="22">
        <f>'5УдовлУсл'!O8</f>
        <v>50</v>
      </c>
      <c r="W9" s="22">
        <f t="shared" si="4"/>
        <v>97.272727272727266</v>
      </c>
    </row>
    <row r="10" spans="1:23">
      <c r="A10" s="20">
        <v>7</v>
      </c>
      <c r="B10" s="20" t="s">
        <v>150</v>
      </c>
      <c r="C10" s="21" t="s">
        <v>167</v>
      </c>
      <c r="D10" s="36">
        <f t="shared" si="5"/>
        <v>92.34</v>
      </c>
      <c r="E10" s="36">
        <f>'1ОиДинфоб'!G6</f>
        <v>26.7</v>
      </c>
      <c r="F10" s="22">
        <f>'1ОиДинфоб'!J6</f>
        <v>27</v>
      </c>
      <c r="G10" s="22">
        <f>'1ОиДинфоб'!P6</f>
        <v>40</v>
      </c>
      <c r="H10" s="36">
        <f t="shared" si="0"/>
        <v>93.7</v>
      </c>
      <c r="I10" s="22">
        <f>'2КомУслОц'!F7</f>
        <v>50</v>
      </c>
      <c r="J10" s="22">
        <f>'2КомУслОц'!J7</f>
        <v>50</v>
      </c>
      <c r="K10" s="22">
        <f t="shared" si="1"/>
        <v>100</v>
      </c>
      <c r="L10" s="20">
        <f>'3УслДостИнвОц'!H6</f>
        <v>6</v>
      </c>
      <c r="M10" s="20">
        <f>'3УслДостИнвОц'!K6</f>
        <v>32</v>
      </c>
      <c r="N10" s="20">
        <f>'3УслДостИнвОц'!O6</f>
        <v>30</v>
      </c>
      <c r="O10" s="20">
        <f t="shared" si="2"/>
        <v>68</v>
      </c>
      <c r="P10" s="22">
        <f>'4ДобрВежл'!H6</f>
        <v>40</v>
      </c>
      <c r="Q10" s="22">
        <f>'4ДобрВежл'!L6</f>
        <v>40</v>
      </c>
      <c r="R10" s="22">
        <f>'4ДобрВежл'!P6</f>
        <v>20</v>
      </c>
      <c r="S10" s="22">
        <f t="shared" si="3"/>
        <v>100</v>
      </c>
      <c r="T10" s="22">
        <f>'5УдовлУсл'!G6</f>
        <v>30</v>
      </c>
      <c r="U10" s="22">
        <f>'5УдовлУсл'!K6</f>
        <v>20</v>
      </c>
      <c r="V10" s="22">
        <f>'5УдовлУсл'!O6</f>
        <v>50</v>
      </c>
      <c r="W10" s="22">
        <f t="shared" si="4"/>
        <v>100</v>
      </c>
    </row>
    <row r="11" spans="1:23">
      <c r="A11" s="20">
        <v>8</v>
      </c>
      <c r="B11" s="20" t="s">
        <v>166</v>
      </c>
      <c r="C11" s="21" t="s">
        <v>188</v>
      </c>
      <c r="D11" s="36">
        <f t="shared" si="5"/>
        <v>89.86133333333332</v>
      </c>
      <c r="E11" s="36">
        <f>'1ОиДинфоб'!G25</f>
        <v>27</v>
      </c>
      <c r="F11" s="22">
        <f>'1ОиДинфоб'!J25</f>
        <v>30</v>
      </c>
      <c r="G11" s="22">
        <f>'1ОиДинфоб'!P25</f>
        <v>40</v>
      </c>
      <c r="H11" s="36">
        <f t="shared" si="0"/>
        <v>97</v>
      </c>
      <c r="I11" s="22">
        <f>'2КомУслОц'!F26</f>
        <v>50</v>
      </c>
      <c r="J11" s="22">
        <f>'2КомУслОц'!J26</f>
        <v>50</v>
      </c>
      <c r="K11" s="22">
        <f t="shared" si="1"/>
        <v>100</v>
      </c>
      <c r="L11" s="20">
        <f>'3УслДостИнвОц'!H25</f>
        <v>24</v>
      </c>
      <c r="M11" s="20">
        <f>'3УслДостИнвОц'!K25</f>
        <v>16</v>
      </c>
      <c r="N11" s="20">
        <f>'3УслДостИнвОц'!O25</f>
        <v>30</v>
      </c>
      <c r="O11" s="20">
        <f t="shared" si="2"/>
        <v>70</v>
      </c>
      <c r="P11" s="22">
        <f>'4ДобрВежл'!H25</f>
        <v>40</v>
      </c>
      <c r="Q11" s="22">
        <f>'4ДобрВежл'!L25</f>
        <v>35.555555555555557</v>
      </c>
      <c r="R11" s="22">
        <f>'4ДобрВежл'!P25</f>
        <v>20</v>
      </c>
      <c r="S11" s="22">
        <f t="shared" si="3"/>
        <v>95.555555555555557</v>
      </c>
      <c r="T11" s="22">
        <f>'5УдовлУсл'!G25</f>
        <v>26.666666666666664</v>
      </c>
      <c r="U11" s="36">
        <f>'5УдовлУсл'!K25</f>
        <v>15.64</v>
      </c>
      <c r="V11" s="22">
        <f>'5УдовлУсл'!O25</f>
        <v>44.444444444444443</v>
      </c>
      <c r="W11" s="36">
        <f t="shared" si="4"/>
        <v>86.751111111111101</v>
      </c>
    </row>
    <row r="12" spans="1:23">
      <c r="A12" s="20">
        <v>9</v>
      </c>
      <c r="B12" s="20" t="s">
        <v>150</v>
      </c>
      <c r="C12" s="21" t="s">
        <v>172</v>
      </c>
      <c r="D12" s="36">
        <f t="shared" si="5"/>
        <v>89.28</v>
      </c>
      <c r="E12" s="36">
        <f>'1ОиДинфоб'!G9</f>
        <v>15.9</v>
      </c>
      <c r="F12" s="22">
        <f>'1ОиДинфоб'!J9</f>
        <v>18</v>
      </c>
      <c r="G12" s="22">
        <f>'1ОиДинфоб'!P9</f>
        <v>40</v>
      </c>
      <c r="H12" s="36">
        <f t="shared" si="0"/>
        <v>73.900000000000006</v>
      </c>
      <c r="I12" s="22">
        <f>'2КомУслОц'!F10</f>
        <v>50</v>
      </c>
      <c r="J12" s="22">
        <f>'2КомУслОц'!J10</f>
        <v>50</v>
      </c>
      <c r="K12" s="22">
        <f t="shared" si="1"/>
        <v>100</v>
      </c>
      <c r="L12" s="20">
        <f>'3УслДостИнвОц'!H9</f>
        <v>18</v>
      </c>
      <c r="M12" s="20">
        <f>'3УслДостИнвОц'!K9</f>
        <v>32</v>
      </c>
      <c r="N12" s="20">
        <f>'3УслДостИнвОц'!O9</f>
        <v>30</v>
      </c>
      <c r="O12" s="20">
        <f t="shared" si="2"/>
        <v>80</v>
      </c>
      <c r="P12" s="22">
        <f>'4ДобрВежл'!H9</f>
        <v>40</v>
      </c>
      <c r="Q12" s="22">
        <f>'4ДобрВежл'!L9</f>
        <v>40</v>
      </c>
      <c r="R12" s="22">
        <f>'4ДобрВежл'!P9</f>
        <v>20</v>
      </c>
      <c r="S12" s="22">
        <f t="shared" si="3"/>
        <v>100</v>
      </c>
      <c r="T12" s="22">
        <f>'5УдовлУсл'!G9</f>
        <v>22.5</v>
      </c>
      <c r="U12" s="22">
        <f>'5УдовлУсл'!K9</f>
        <v>20</v>
      </c>
      <c r="V12" s="22">
        <f>'5УдовлУсл'!O9</f>
        <v>50</v>
      </c>
      <c r="W12" s="22">
        <f t="shared" si="4"/>
        <v>92.5</v>
      </c>
    </row>
    <row r="13" spans="1:23">
      <c r="A13" s="20">
        <v>10</v>
      </c>
      <c r="B13" s="20" t="s">
        <v>156</v>
      </c>
      <c r="C13" s="21" t="s">
        <v>178</v>
      </c>
      <c r="D13" s="36">
        <f t="shared" si="5"/>
        <v>89.1</v>
      </c>
      <c r="E13" s="36">
        <f>'1ОиДинфоб'!G15</f>
        <v>25.5</v>
      </c>
      <c r="F13" s="22">
        <f>'1ОиДинфоб'!J15</f>
        <v>30</v>
      </c>
      <c r="G13" s="22">
        <f>'1ОиДинфоб'!P15</f>
        <v>40</v>
      </c>
      <c r="H13" s="36">
        <f t="shared" si="0"/>
        <v>95.5</v>
      </c>
      <c r="I13" s="22">
        <f>'2КомУслОц'!F16</f>
        <v>50</v>
      </c>
      <c r="J13" s="22">
        <f>'2КомУслОц'!J16</f>
        <v>50</v>
      </c>
      <c r="K13" s="22">
        <f t="shared" si="1"/>
        <v>100</v>
      </c>
      <c r="L13" s="20">
        <f>'3УслДостИнвОц'!H15</f>
        <v>12</v>
      </c>
      <c r="M13" s="20">
        <f>'3УслДостИнвОц'!K15</f>
        <v>8</v>
      </c>
      <c r="N13" s="20">
        <f>'3УслДостИнвОц'!O15</f>
        <v>30</v>
      </c>
      <c r="O13" s="20">
        <f t="shared" si="2"/>
        <v>50</v>
      </c>
      <c r="P13" s="22">
        <f>'4ДобрВежл'!H15</f>
        <v>40</v>
      </c>
      <c r="Q13" s="22">
        <f>'4ДобрВежл'!L15</f>
        <v>40</v>
      </c>
      <c r="R13" s="22">
        <f>'4ДобрВежл'!P15</f>
        <v>20</v>
      </c>
      <c r="S13" s="22">
        <f t="shared" si="3"/>
        <v>100</v>
      </c>
      <c r="T13" s="22">
        <f>'5УдовлУсл'!G15</f>
        <v>30</v>
      </c>
      <c r="U13" s="22">
        <f>'5УдовлУсл'!K15</f>
        <v>20</v>
      </c>
      <c r="V13" s="22">
        <f>'5УдовлУсл'!O15</f>
        <v>50</v>
      </c>
      <c r="W13" s="22">
        <f t="shared" si="4"/>
        <v>100</v>
      </c>
    </row>
    <row r="14" spans="1:23">
      <c r="A14" s="20">
        <v>11</v>
      </c>
      <c r="B14" s="20" t="s">
        <v>160</v>
      </c>
      <c r="C14" s="21" t="s">
        <v>182</v>
      </c>
      <c r="D14" s="36">
        <f t="shared" si="5"/>
        <v>88.988888888888894</v>
      </c>
      <c r="E14" s="36">
        <f>'1ОиДинфоб'!G19</f>
        <v>25.5</v>
      </c>
      <c r="F14" s="22">
        <f>'1ОиДинфоб'!J19</f>
        <v>27</v>
      </c>
      <c r="G14" s="22">
        <f>'1ОиДинфоб'!P19</f>
        <v>40</v>
      </c>
      <c r="H14" s="36">
        <f t="shared" si="0"/>
        <v>92.5</v>
      </c>
      <c r="I14" s="22">
        <f>'2КомУслОц'!F20</f>
        <v>50</v>
      </c>
      <c r="J14" s="22">
        <f>'2КомУслОц'!J20</f>
        <v>50</v>
      </c>
      <c r="K14" s="22">
        <f t="shared" si="1"/>
        <v>100</v>
      </c>
      <c r="L14" s="20">
        <f>'3УслДостИнвОц'!H19</f>
        <v>12</v>
      </c>
      <c r="M14" s="20">
        <f>'3УслДостИнвОц'!K19</f>
        <v>16</v>
      </c>
      <c r="N14" s="20">
        <f>'3УслДостИнвОц'!O19</f>
        <v>30</v>
      </c>
      <c r="O14" s="20">
        <f t="shared" si="2"/>
        <v>58</v>
      </c>
      <c r="P14" s="22">
        <f>'4ДобрВежл'!H19</f>
        <v>40</v>
      </c>
      <c r="Q14" s="22">
        <f>'4ДобрВежл'!L19</f>
        <v>40</v>
      </c>
      <c r="R14" s="22">
        <f>'4ДобрВежл'!P19</f>
        <v>17.777777777777779</v>
      </c>
      <c r="S14" s="22">
        <f t="shared" si="3"/>
        <v>97.777777777777771</v>
      </c>
      <c r="T14" s="22">
        <f>'5УдовлУсл'!G19</f>
        <v>26.666666666666664</v>
      </c>
      <c r="U14" s="22">
        <f>'5УдовлУсл'!K19</f>
        <v>20</v>
      </c>
      <c r="V14" s="22">
        <f>'5УдовлУсл'!O19</f>
        <v>50</v>
      </c>
      <c r="W14" s="22">
        <f t="shared" si="4"/>
        <v>96.666666666666657</v>
      </c>
    </row>
    <row r="15" spans="1:23">
      <c r="A15" s="20">
        <v>12</v>
      </c>
      <c r="B15" s="20" t="s">
        <v>157</v>
      </c>
      <c r="C15" s="21" t="s">
        <v>179</v>
      </c>
      <c r="D15" s="36">
        <f t="shared" si="5"/>
        <v>88.56</v>
      </c>
      <c r="E15" s="36">
        <f>'1ОиДинфоб'!G16</f>
        <v>25.8</v>
      </c>
      <c r="F15" s="22">
        <f>'1ОиДинфоб'!J16</f>
        <v>27</v>
      </c>
      <c r="G15" s="22">
        <f>'1ОиДинфоб'!P16</f>
        <v>40</v>
      </c>
      <c r="H15" s="36">
        <f t="shared" si="0"/>
        <v>92.8</v>
      </c>
      <c r="I15" s="22">
        <f>'2КомУслОц'!F17</f>
        <v>50</v>
      </c>
      <c r="J15" s="22">
        <f>'2КомУслОц'!J17</f>
        <v>50</v>
      </c>
      <c r="K15" s="22">
        <f t="shared" si="1"/>
        <v>100</v>
      </c>
      <c r="L15" s="20">
        <f>'3УслДостИнвОц'!H16</f>
        <v>12</v>
      </c>
      <c r="M15" s="20">
        <f>'3УслДостИнвОц'!K16</f>
        <v>8</v>
      </c>
      <c r="N15" s="20">
        <f>'3УслДостИнвОц'!O16</f>
        <v>30</v>
      </c>
      <c r="O15" s="20">
        <f t="shared" si="2"/>
        <v>50</v>
      </c>
      <c r="P15" s="22">
        <f>'4ДобрВежл'!H16</f>
        <v>40</v>
      </c>
      <c r="Q15" s="22">
        <f>'4ДобрВежл'!L16</f>
        <v>40</v>
      </c>
      <c r="R15" s="22">
        <f>'4ДобрВежл'!P16</f>
        <v>20</v>
      </c>
      <c r="S15" s="22">
        <f t="shared" si="3"/>
        <v>100</v>
      </c>
      <c r="T15" s="22">
        <f>'5УдовлУсл'!G16</f>
        <v>30</v>
      </c>
      <c r="U15" s="22">
        <f>'5УдовлУсл'!K16</f>
        <v>20</v>
      </c>
      <c r="V15" s="22">
        <f>'5УдовлУсл'!O16</f>
        <v>50</v>
      </c>
      <c r="W15" s="22">
        <f t="shared" si="4"/>
        <v>100</v>
      </c>
    </row>
    <row r="16" spans="1:23">
      <c r="A16" s="20">
        <v>13</v>
      </c>
      <c r="B16" s="20" t="s">
        <v>152</v>
      </c>
      <c r="C16" s="21" t="s">
        <v>174</v>
      </c>
      <c r="D16" s="36">
        <f>AVERAGE(H16,K16,O16,S16,W16)</f>
        <v>88.16</v>
      </c>
      <c r="E16" s="36">
        <f>'1ОиДинфоб'!G11</f>
        <v>26.4</v>
      </c>
      <c r="F16" s="22">
        <f>'1ОиДинфоб'!J11</f>
        <v>30</v>
      </c>
      <c r="G16" s="22">
        <f>'1ОиДинфоб'!P11</f>
        <v>40</v>
      </c>
      <c r="H16" s="36">
        <f>E16+F16+G16</f>
        <v>96.4</v>
      </c>
      <c r="I16" s="22">
        <f>'2КомУслОц'!F12</f>
        <v>50</v>
      </c>
      <c r="J16" s="22">
        <f>'2КомУслОц'!J12</f>
        <v>50</v>
      </c>
      <c r="K16" s="22">
        <f>I16+J16</f>
        <v>100</v>
      </c>
      <c r="L16" s="20">
        <f>'3УслДостИнвОц'!H11</f>
        <v>18</v>
      </c>
      <c r="M16" s="35">
        <f>'3УслДостИнвОц'!K11</f>
        <v>32</v>
      </c>
      <c r="N16" s="20">
        <f>'3УслДостИнвОц'!O11</f>
        <v>0</v>
      </c>
      <c r="O16" s="35">
        <f>L16+M16+N16</f>
        <v>50</v>
      </c>
      <c r="P16" s="36">
        <f>'4ДобрВежл'!H11</f>
        <v>34.4</v>
      </c>
      <c r="Q16" s="22">
        <f>'4ДобрВежл'!L11</f>
        <v>40</v>
      </c>
      <c r="R16" s="22">
        <f>'4ДобрВежл'!P11</f>
        <v>20</v>
      </c>
      <c r="S16" s="36">
        <f>SUM(P16:R16)</f>
        <v>94.4</v>
      </c>
      <c r="T16" s="22">
        <f>'5УдовлУсл'!G11</f>
        <v>30</v>
      </c>
      <c r="U16" s="22">
        <f>'5УдовлУсл'!K11</f>
        <v>20</v>
      </c>
      <c r="V16" s="22">
        <f>'5УдовлУсл'!O11</f>
        <v>50</v>
      </c>
      <c r="W16" s="22">
        <f>SUM(T16:V16)</f>
        <v>100</v>
      </c>
    </row>
    <row r="17" spans="1:23">
      <c r="A17" s="92">
        <v>14</v>
      </c>
      <c r="B17" s="20" t="s">
        <v>154</v>
      </c>
      <c r="C17" s="21" t="s">
        <v>176</v>
      </c>
      <c r="D17" s="36">
        <f>AVERAGE(H17,K17,O17,S17,W17)</f>
        <v>88.1</v>
      </c>
      <c r="E17" s="36">
        <f>'1ОиДинфоб'!G13</f>
        <v>28.5</v>
      </c>
      <c r="F17" s="22">
        <f>'1ОиДинфоб'!J13</f>
        <v>30</v>
      </c>
      <c r="G17" s="22">
        <f>'1ОиДинфоб'!P13</f>
        <v>40</v>
      </c>
      <c r="H17" s="36">
        <f>E17+F17+G17</f>
        <v>98.5</v>
      </c>
      <c r="I17" s="22">
        <f>'2КомУслОц'!F14</f>
        <v>50</v>
      </c>
      <c r="J17" s="22">
        <f>'2КомУслОц'!J14</f>
        <v>50</v>
      </c>
      <c r="K17" s="22">
        <f>I17+J17</f>
        <v>100</v>
      </c>
      <c r="L17" s="20">
        <f>'3УслДостИнвОц'!H13</f>
        <v>18</v>
      </c>
      <c r="M17" s="20">
        <f>'3УслДостИнвОц'!K13</f>
        <v>24</v>
      </c>
      <c r="N17" s="20">
        <f>'3УслДостИнвОц'!O13</f>
        <v>0</v>
      </c>
      <c r="O17" s="20">
        <f>L17+M17+N17</f>
        <v>42</v>
      </c>
      <c r="P17" s="22">
        <f>'4ДобрВежл'!H13</f>
        <v>40</v>
      </c>
      <c r="Q17" s="22">
        <f>'4ДобрВежл'!L13</f>
        <v>40</v>
      </c>
      <c r="R17" s="22">
        <f>'4ДобрВежл'!P13</f>
        <v>20</v>
      </c>
      <c r="S17" s="22">
        <f>SUM(P17:R17)</f>
        <v>100</v>
      </c>
      <c r="T17" s="22">
        <f>'5УдовлУсл'!G13</f>
        <v>30</v>
      </c>
      <c r="U17" s="22">
        <f>'5УдовлУсл'!K13</f>
        <v>20</v>
      </c>
      <c r="V17" s="22">
        <f>'5УдовлУсл'!O13</f>
        <v>50</v>
      </c>
      <c r="W17" s="22">
        <f>SUM(T17:V17)</f>
        <v>100</v>
      </c>
    </row>
    <row r="18" spans="1:23">
      <c r="A18" s="93"/>
      <c r="B18" s="20" t="s">
        <v>155</v>
      </c>
      <c r="C18" s="21" t="s">
        <v>177</v>
      </c>
      <c r="D18" s="36">
        <f t="shared" si="5"/>
        <v>88.14</v>
      </c>
      <c r="E18" s="36">
        <f>'1ОиДинфоб'!G14</f>
        <v>26.7</v>
      </c>
      <c r="F18" s="22">
        <f>'1ОиДинфоб'!J14</f>
        <v>30</v>
      </c>
      <c r="G18" s="22">
        <f>'1ОиДинфоб'!P14</f>
        <v>40</v>
      </c>
      <c r="H18" s="36">
        <f t="shared" si="0"/>
        <v>96.7</v>
      </c>
      <c r="I18" s="22">
        <f>'2КомУслОц'!F15</f>
        <v>50</v>
      </c>
      <c r="J18" s="22">
        <f>'2КомУслОц'!J15</f>
        <v>50</v>
      </c>
      <c r="K18" s="22">
        <f t="shared" si="1"/>
        <v>100</v>
      </c>
      <c r="L18" s="20">
        <f>'3УслДостИнвОц'!H14</f>
        <v>12</v>
      </c>
      <c r="M18" s="20">
        <f>'3УслДостИнвОц'!K14</f>
        <v>32</v>
      </c>
      <c r="N18" s="20">
        <f>'3УслДостИнвОц'!O14</f>
        <v>0</v>
      </c>
      <c r="O18" s="20">
        <f t="shared" si="2"/>
        <v>44</v>
      </c>
      <c r="P18" s="22">
        <f>'4ДобрВежл'!H14</f>
        <v>40</v>
      </c>
      <c r="Q18" s="22">
        <f>'4ДобрВежл'!L14</f>
        <v>40</v>
      </c>
      <c r="R18" s="22">
        <f>'4ДобрВежл'!P14</f>
        <v>20</v>
      </c>
      <c r="S18" s="22">
        <f t="shared" si="3"/>
        <v>100</v>
      </c>
      <c r="T18" s="22">
        <f>'5УдовлУсл'!G14</f>
        <v>30</v>
      </c>
      <c r="U18" s="22">
        <f>'5УдовлУсл'!K14</f>
        <v>20</v>
      </c>
      <c r="V18" s="22">
        <f>'5УдовлУсл'!O14</f>
        <v>50</v>
      </c>
      <c r="W18" s="22">
        <f t="shared" si="4"/>
        <v>100</v>
      </c>
    </row>
    <row r="19" spans="1:23">
      <c r="A19" s="20">
        <v>15</v>
      </c>
      <c r="B19" s="20" t="s">
        <v>158</v>
      </c>
      <c r="C19" s="21" t="s">
        <v>180</v>
      </c>
      <c r="D19" s="36">
        <f t="shared" si="5"/>
        <v>87.933999999999997</v>
      </c>
      <c r="E19" s="36">
        <f>'1ОиДинфоб'!G17</f>
        <v>20.100000000000001</v>
      </c>
      <c r="F19" s="22">
        <f>'1ОиДинфоб'!J17</f>
        <v>30</v>
      </c>
      <c r="G19" s="22">
        <f>'1ОиДинфоб'!P17</f>
        <v>40</v>
      </c>
      <c r="H19" s="36">
        <f t="shared" si="0"/>
        <v>90.1</v>
      </c>
      <c r="I19" s="22">
        <f>'2КомУслОц'!F18</f>
        <v>50</v>
      </c>
      <c r="J19" s="22">
        <f>'2КомУслОц'!J18</f>
        <v>50</v>
      </c>
      <c r="K19" s="22">
        <f t="shared" si="1"/>
        <v>100</v>
      </c>
      <c r="L19" s="20">
        <f>'3УслДостИнвОц'!H17</f>
        <v>24</v>
      </c>
      <c r="M19" s="20">
        <f>'3УслДостИнвОц'!K17</f>
        <v>32</v>
      </c>
      <c r="N19" s="20">
        <f>'3УслДостИнвОц'!O17</f>
        <v>0</v>
      </c>
      <c r="O19" s="20">
        <f t="shared" si="2"/>
        <v>56</v>
      </c>
      <c r="P19" s="22">
        <f>'4ДобрВежл'!H17</f>
        <v>40</v>
      </c>
      <c r="Q19" s="22">
        <f>'4ДобрВежл'!L17</f>
        <v>40</v>
      </c>
      <c r="R19" s="36">
        <f>'4ДобрВежл'!P17</f>
        <v>17.440000000000001</v>
      </c>
      <c r="S19" s="36">
        <f t="shared" si="3"/>
        <v>97.44</v>
      </c>
      <c r="T19" s="36">
        <f>'5УдовлУсл'!G17</f>
        <v>26.13</v>
      </c>
      <c r="U19" s="22">
        <f>'5УдовлУсл'!K17</f>
        <v>20</v>
      </c>
      <c r="V19" s="22">
        <f>'5УдовлУсл'!O17</f>
        <v>50</v>
      </c>
      <c r="W19" s="36">
        <f t="shared" si="4"/>
        <v>96.13</v>
      </c>
    </row>
    <row r="20" spans="1:23">
      <c r="A20" s="20">
        <v>16</v>
      </c>
      <c r="B20" s="20" t="s">
        <v>150</v>
      </c>
      <c r="C20" s="21" t="s">
        <v>168</v>
      </c>
      <c r="D20" s="36">
        <f t="shared" si="5"/>
        <v>85.92</v>
      </c>
      <c r="E20" s="36">
        <f>'1ОиДинфоб'!G7</f>
        <v>18.600000000000001</v>
      </c>
      <c r="F20" s="22">
        <f>'1ОиДинфоб'!J7</f>
        <v>27</v>
      </c>
      <c r="G20" s="22">
        <f>'1ОиДинфоб'!P7</f>
        <v>40</v>
      </c>
      <c r="H20" s="36">
        <f t="shared" si="0"/>
        <v>85.6</v>
      </c>
      <c r="I20" s="22">
        <f>'2КомУслОц'!F8</f>
        <v>50</v>
      </c>
      <c r="J20" s="22">
        <f>'2КомУслОц'!J8</f>
        <v>50</v>
      </c>
      <c r="K20" s="22">
        <f t="shared" si="1"/>
        <v>100</v>
      </c>
      <c r="L20" s="20">
        <f>'3УслДостИнвОц'!H7</f>
        <v>12</v>
      </c>
      <c r="M20" s="20">
        <f>'3УслДостИнвОц'!K7</f>
        <v>32</v>
      </c>
      <c r="N20" s="20">
        <f>'3УслДостИнвОц'!O7</f>
        <v>0</v>
      </c>
      <c r="O20" s="20">
        <f t="shared" si="2"/>
        <v>44</v>
      </c>
      <c r="P20" s="22">
        <f>'4ДобрВежл'!H7</f>
        <v>40</v>
      </c>
      <c r="Q20" s="22">
        <f>'4ДобрВежл'!L7</f>
        <v>40</v>
      </c>
      <c r="R20" s="22">
        <f>'4ДобрВежл'!P7</f>
        <v>20</v>
      </c>
      <c r="S20" s="22">
        <f t="shared" si="3"/>
        <v>100</v>
      </c>
      <c r="T20" s="22">
        <f>'5УдовлУсл'!G7</f>
        <v>30</v>
      </c>
      <c r="U20" s="22">
        <f>'5УдовлУсл'!K7</f>
        <v>20</v>
      </c>
      <c r="V20" s="22">
        <f>'5УдовлУсл'!O7</f>
        <v>50</v>
      </c>
      <c r="W20" s="22">
        <f t="shared" si="4"/>
        <v>100</v>
      </c>
    </row>
    <row r="21" spans="1:23">
      <c r="A21" s="20">
        <v>17</v>
      </c>
      <c r="B21" s="20" t="s">
        <v>162</v>
      </c>
      <c r="C21" s="21" t="s">
        <v>184</v>
      </c>
      <c r="D21" s="36">
        <f t="shared" si="5"/>
        <v>85.34</v>
      </c>
      <c r="E21" s="36">
        <f>'1ОиДинфоб'!G21</f>
        <v>26.7</v>
      </c>
      <c r="F21" s="22">
        <f>'1ОиДинфоб'!J21</f>
        <v>30</v>
      </c>
      <c r="G21" s="22">
        <f>'1ОиДинфоб'!P21</f>
        <v>40</v>
      </c>
      <c r="H21" s="36">
        <f t="shared" si="0"/>
        <v>96.7</v>
      </c>
      <c r="I21" s="22">
        <f>'2КомУслОц'!F22</f>
        <v>50</v>
      </c>
      <c r="J21" s="22">
        <f>'2КомУслОц'!J22</f>
        <v>50</v>
      </c>
      <c r="K21" s="22">
        <f t="shared" si="1"/>
        <v>100</v>
      </c>
      <c r="L21" s="20">
        <f>'3УслДостИнвОц'!H21</f>
        <v>6</v>
      </c>
      <c r="M21" s="20">
        <f>'3УслДостИнвОц'!K21</f>
        <v>24</v>
      </c>
      <c r="N21" s="20">
        <f>'3УслДостИнвОц'!O21</f>
        <v>0</v>
      </c>
      <c r="O21" s="20">
        <f t="shared" si="2"/>
        <v>30</v>
      </c>
      <c r="P21" s="22">
        <f>'4ДобрВежл'!H21</f>
        <v>40</v>
      </c>
      <c r="Q21" s="22">
        <f>'4ДобрВежл'!L21</f>
        <v>40</v>
      </c>
      <c r="R21" s="22">
        <f>'4ДобрВежл'!P21</f>
        <v>20</v>
      </c>
      <c r="S21" s="22">
        <f t="shared" si="3"/>
        <v>100</v>
      </c>
      <c r="T21" s="22">
        <f>'5УдовлУсл'!G21</f>
        <v>30</v>
      </c>
      <c r="U21" s="22">
        <f>'5УдовлУсл'!K21</f>
        <v>20</v>
      </c>
      <c r="V21" s="22">
        <f>'5УдовлУсл'!O21</f>
        <v>50</v>
      </c>
      <c r="W21" s="22">
        <f t="shared" si="4"/>
        <v>100</v>
      </c>
    </row>
    <row r="22" spans="1:23">
      <c r="A22" s="20">
        <v>18</v>
      </c>
      <c r="B22" s="20" t="s">
        <v>161</v>
      </c>
      <c r="C22" s="21" t="s">
        <v>183</v>
      </c>
      <c r="D22" s="22">
        <f>AVERAGE(H22,K22,O22,S22,W22)</f>
        <v>84.72</v>
      </c>
      <c r="E22" s="22">
        <v>24.6</v>
      </c>
      <c r="F22" s="22">
        <f>'1ОиДинфоб'!J20</f>
        <v>27</v>
      </c>
      <c r="G22" s="22">
        <v>20</v>
      </c>
      <c r="H22" s="36">
        <v>71.599999999999994</v>
      </c>
      <c r="I22" s="22">
        <f>'2КомУслОц'!F21</f>
        <v>50</v>
      </c>
      <c r="J22" s="22">
        <f>'2КомУслОц'!J21</f>
        <v>50</v>
      </c>
      <c r="K22" s="22">
        <f>I22+J22</f>
        <v>100</v>
      </c>
      <c r="L22" s="20">
        <f>'3УслДостИнвОц'!H20</f>
        <v>6</v>
      </c>
      <c r="M22" s="20">
        <f>'3УслДостИнвОц'!K20</f>
        <v>16</v>
      </c>
      <c r="N22" s="20">
        <f>'3УслДостИнвОц'!O20</f>
        <v>30</v>
      </c>
      <c r="O22" s="20">
        <f>L22+M22+N22</f>
        <v>52</v>
      </c>
      <c r="P22" s="22">
        <f>'4ДобрВежл'!H20</f>
        <v>40</v>
      </c>
      <c r="Q22" s="22">
        <f>'4ДобрВежл'!L20</f>
        <v>40</v>
      </c>
      <c r="R22" s="22">
        <f>'4ДобрВежл'!P20</f>
        <v>20</v>
      </c>
      <c r="S22" s="22">
        <f>SUM(P22:R22)</f>
        <v>100</v>
      </c>
      <c r="T22" s="22">
        <f>'5УдовлУсл'!G20</f>
        <v>30</v>
      </c>
      <c r="U22" s="22">
        <f>'5УдовлУсл'!K20</f>
        <v>20</v>
      </c>
      <c r="V22" s="22">
        <f>'5УдовлУсл'!O20</f>
        <v>50</v>
      </c>
      <c r="W22" s="22">
        <f>SUM(T22:V22)</f>
        <v>100</v>
      </c>
    </row>
    <row r="23" spans="1:23">
      <c r="A23" s="20">
        <v>19</v>
      </c>
      <c r="B23" s="20" t="s">
        <v>163</v>
      </c>
      <c r="C23" s="21" t="s">
        <v>185</v>
      </c>
      <c r="D23" s="36">
        <f t="shared" si="5"/>
        <v>84.62</v>
      </c>
      <c r="E23" s="36">
        <f>'1ОиДинфоб'!G22</f>
        <v>26.1</v>
      </c>
      <c r="F23" s="22">
        <f>'1ОиДинфоб'!J22</f>
        <v>27</v>
      </c>
      <c r="G23" s="22">
        <f>'1ОиДинфоб'!P22</f>
        <v>40</v>
      </c>
      <c r="H23" s="36">
        <f t="shared" si="0"/>
        <v>93.1</v>
      </c>
      <c r="I23" s="22">
        <f>'2КомУслОц'!F23</f>
        <v>50</v>
      </c>
      <c r="J23" s="22">
        <f>'2КомУслОц'!J23</f>
        <v>50</v>
      </c>
      <c r="K23" s="22">
        <f t="shared" si="1"/>
        <v>100</v>
      </c>
      <c r="L23" s="20">
        <f>'3УслДостИнвОц'!H22</f>
        <v>6</v>
      </c>
      <c r="M23" s="20">
        <f>'3УслДостИнвОц'!K22</f>
        <v>24</v>
      </c>
      <c r="N23" s="20">
        <f>'3УслДостИнвОц'!O22</f>
        <v>0</v>
      </c>
      <c r="O23" s="20">
        <f t="shared" si="2"/>
        <v>30</v>
      </c>
      <c r="P23" s="22">
        <f>'4ДобрВежл'!H22</f>
        <v>40</v>
      </c>
      <c r="Q23" s="22">
        <f>'4ДобрВежл'!L22</f>
        <v>40</v>
      </c>
      <c r="R23" s="22">
        <f>'4ДобрВежл'!P22</f>
        <v>20</v>
      </c>
      <c r="S23" s="22">
        <f t="shared" si="3"/>
        <v>100</v>
      </c>
      <c r="T23" s="22">
        <f>'5УдовлУсл'!G22</f>
        <v>30</v>
      </c>
      <c r="U23" s="22">
        <f>'5УдовлУсл'!K22</f>
        <v>20</v>
      </c>
      <c r="V23" s="22">
        <f>'5УдовлУсл'!O22</f>
        <v>50</v>
      </c>
      <c r="W23" s="22">
        <f t="shared" si="4"/>
        <v>100</v>
      </c>
    </row>
    <row r="24" spans="1:23">
      <c r="A24" s="20">
        <v>20</v>
      </c>
      <c r="B24" s="20" t="s">
        <v>159</v>
      </c>
      <c r="C24" s="21" t="s">
        <v>181</v>
      </c>
      <c r="D24" s="36">
        <f t="shared" si="5"/>
        <v>79.242571428571438</v>
      </c>
      <c r="E24" s="36">
        <f>'1ОиДинфоб'!G18</f>
        <v>22.6</v>
      </c>
      <c r="F24" s="22">
        <f>'1ОиДинфоб'!J18</f>
        <v>18</v>
      </c>
      <c r="G24" s="22">
        <f>'1ОиДинфоб'!P18</f>
        <v>34.642857142857146</v>
      </c>
      <c r="H24" s="36">
        <f t="shared" si="0"/>
        <v>75.242857142857147</v>
      </c>
      <c r="I24" s="22">
        <f>'2КомУслОц'!F19</f>
        <v>50</v>
      </c>
      <c r="J24" s="22">
        <f>'2КомУслОц'!J19</f>
        <v>50</v>
      </c>
      <c r="K24" s="22">
        <f t="shared" si="1"/>
        <v>100</v>
      </c>
      <c r="L24" s="20">
        <f>'3УслДостИнвОц'!H18</f>
        <v>6</v>
      </c>
      <c r="M24" s="20">
        <f>'3УслДостИнвОц'!K18</f>
        <v>24</v>
      </c>
      <c r="N24" s="20">
        <f>'3УслДостИнвОц'!O18</f>
        <v>0</v>
      </c>
      <c r="O24" s="20">
        <f t="shared" si="2"/>
        <v>30</v>
      </c>
      <c r="P24" s="36">
        <f>'4ДобрВежл'!H18</f>
        <v>34.839999999999996</v>
      </c>
      <c r="Q24" s="22">
        <f>'4ДобрВежл'!L18</f>
        <v>40</v>
      </c>
      <c r="R24" s="22">
        <f>'4ДобрВежл'!P18</f>
        <v>20</v>
      </c>
      <c r="S24" s="36">
        <f t="shared" si="3"/>
        <v>94.84</v>
      </c>
      <c r="T24" s="36">
        <f>'5УдовлУсл'!G18</f>
        <v>26.13</v>
      </c>
      <c r="U24" s="22">
        <f>'5УдовлУсл'!K18</f>
        <v>20</v>
      </c>
      <c r="V24" s="22">
        <f>'5УдовлУсл'!O18</f>
        <v>50</v>
      </c>
      <c r="W24" s="36">
        <f t="shared" si="4"/>
        <v>96.13</v>
      </c>
    </row>
    <row r="25" spans="1:23">
      <c r="A25" s="20">
        <v>21</v>
      </c>
      <c r="B25" s="20" t="s">
        <v>164</v>
      </c>
      <c r="C25" s="21" t="s">
        <v>186</v>
      </c>
      <c r="D25" s="36">
        <f t="shared" si="5"/>
        <v>78.647999999999996</v>
      </c>
      <c r="E25" s="36">
        <f>'1ОиДинфоб'!G23</f>
        <v>16.8</v>
      </c>
      <c r="F25" s="22">
        <f>'1ОиДинфоб'!J23</f>
        <v>18</v>
      </c>
      <c r="G25" s="22">
        <f>'1ОиДинфоб'!P23</f>
        <v>30</v>
      </c>
      <c r="H25" s="36">
        <f t="shared" si="0"/>
        <v>64.8</v>
      </c>
      <c r="I25" s="22">
        <f>'2КомУслОц'!F24</f>
        <v>50</v>
      </c>
      <c r="J25" s="22">
        <f>'2КомУслОц'!J24</f>
        <v>50</v>
      </c>
      <c r="K25" s="22">
        <f t="shared" si="1"/>
        <v>100</v>
      </c>
      <c r="L25" s="20">
        <f>'3УслДостИнвОц'!H23</f>
        <v>6</v>
      </c>
      <c r="M25" s="20">
        <f>'3УслДостИнвОц'!K23</f>
        <v>24</v>
      </c>
      <c r="N25" s="20">
        <f>'3УслДостИнвОц'!O23</f>
        <v>0</v>
      </c>
      <c r="O25" s="20">
        <f t="shared" si="2"/>
        <v>30</v>
      </c>
      <c r="P25" s="22">
        <f>'4ДобрВежл'!H23</f>
        <v>40</v>
      </c>
      <c r="Q25" s="22">
        <f>'4ДобрВежл'!L23</f>
        <v>40</v>
      </c>
      <c r="R25" s="22">
        <f>'4ДобрВежл'!P23</f>
        <v>20</v>
      </c>
      <c r="S25" s="22">
        <f t="shared" si="3"/>
        <v>100</v>
      </c>
      <c r="T25" s="22">
        <f>'5УдовлУсл'!G23</f>
        <v>30</v>
      </c>
      <c r="U25" s="36">
        <f>'5УдовлУсл'!K23</f>
        <v>18.440000000000001</v>
      </c>
      <c r="V25" s="22">
        <f>'5УдовлУсл'!O23</f>
        <v>50</v>
      </c>
      <c r="W25" s="36">
        <f t="shared" si="4"/>
        <v>98.44</v>
      </c>
    </row>
    <row r="28" spans="1:23">
      <c r="E28" s="6"/>
      <c r="F28" s="3"/>
      <c r="G28" s="3"/>
      <c r="H28" s="3"/>
      <c r="I28" s="3"/>
    </row>
    <row r="29" spans="1:23" ht="45.75" customHeight="1">
      <c r="A29" s="43" t="s">
        <v>81</v>
      </c>
      <c r="B29" s="43" t="s">
        <v>82</v>
      </c>
      <c r="C29" s="43" t="s">
        <v>73</v>
      </c>
      <c r="D29" s="43" t="s">
        <v>83</v>
      </c>
      <c r="E29" s="44" t="s">
        <v>88</v>
      </c>
      <c r="F29" s="45" t="s">
        <v>89</v>
      </c>
      <c r="G29" s="45" t="s">
        <v>90</v>
      </c>
      <c r="H29" s="45" t="s">
        <v>91</v>
      </c>
      <c r="I29" s="45" t="s">
        <v>92</v>
      </c>
    </row>
    <row r="30" spans="1:23">
      <c r="A30" s="20">
        <v>1</v>
      </c>
      <c r="B30" s="60" t="s">
        <v>165</v>
      </c>
      <c r="C30" s="21" t="s">
        <v>187</v>
      </c>
      <c r="D30" s="58">
        <v>97.268000000000001</v>
      </c>
      <c r="E30" s="49">
        <v>93.7</v>
      </c>
      <c r="F30" s="51">
        <v>100</v>
      </c>
      <c r="G30" s="52">
        <v>94</v>
      </c>
      <c r="H30" s="54">
        <v>98.64</v>
      </c>
      <c r="I30" s="57">
        <v>100</v>
      </c>
    </row>
    <row r="31" spans="1:23">
      <c r="A31" s="20">
        <v>2</v>
      </c>
      <c r="B31" s="60" t="s">
        <v>151</v>
      </c>
      <c r="C31" s="21" t="s">
        <v>173</v>
      </c>
      <c r="D31" s="58">
        <v>97</v>
      </c>
      <c r="E31" s="49">
        <v>91</v>
      </c>
      <c r="F31" s="51">
        <v>100</v>
      </c>
      <c r="G31" s="52">
        <v>94</v>
      </c>
      <c r="H31" s="55">
        <v>100</v>
      </c>
      <c r="I31" s="57">
        <v>100</v>
      </c>
    </row>
    <row r="32" spans="1:23">
      <c r="A32" s="20">
        <v>3</v>
      </c>
      <c r="B32" s="60" t="s">
        <v>153</v>
      </c>
      <c r="C32" s="21" t="s">
        <v>175</v>
      </c>
      <c r="D32" s="58">
        <v>94.9</v>
      </c>
      <c r="E32" s="49">
        <v>83.5</v>
      </c>
      <c r="F32" s="51">
        <v>100</v>
      </c>
      <c r="G32" s="52">
        <v>92</v>
      </c>
      <c r="H32" s="55">
        <v>99</v>
      </c>
      <c r="I32" s="57">
        <v>100</v>
      </c>
    </row>
    <row r="33" spans="1:9">
      <c r="A33" s="20">
        <v>4</v>
      </c>
      <c r="B33" s="60" t="s">
        <v>149</v>
      </c>
      <c r="C33" s="21" t="s">
        <v>170</v>
      </c>
      <c r="D33" s="58">
        <v>94.679999999999993</v>
      </c>
      <c r="E33" s="49">
        <v>93.4</v>
      </c>
      <c r="F33" s="51">
        <v>100</v>
      </c>
      <c r="G33" s="52">
        <v>80</v>
      </c>
      <c r="H33" s="55">
        <v>100</v>
      </c>
      <c r="I33" s="57">
        <v>100</v>
      </c>
    </row>
    <row r="34" spans="1:9">
      <c r="A34" s="20">
        <v>5</v>
      </c>
      <c r="B34" s="60" t="s">
        <v>148</v>
      </c>
      <c r="C34" s="21" t="s">
        <v>169</v>
      </c>
      <c r="D34" s="58">
        <v>94.427999999999997</v>
      </c>
      <c r="E34" s="49">
        <v>91</v>
      </c>
      <c r="F34" s="50">
        <v>96.5</v>
      </c>
      <c r="G34" s="52">
        <v>86</v>
      </c>
      <c r="H34" s="55">
        <v>100</v>
      </c>
      <c r="I34" s="56">
        <v>98.64</v>
      </c>
    </row>
    <row r="35" spans="1:9">
      <c r="A35" s="20">
        <v>6</v>
      </c>
      <c r="B35" s="60" t="s">
        <v>150</v>
      </c>
      <c r="C35" s="21" t="s">
        <v>171</v>
      </c>
      <c r="D35" s="58">
        <v>93.154545454545456</v>
      </c>
      <c r="E35" s="49">
        <v>98.5</v>
      </c>
      <c r="F35" s="51">
        <v>100</v>
      </c>
      <c r="G35" s="52">
        <v>70</v>
      </c>
      <c r="H35" s="55">
        <v>100</v>
      </c>
      <c r="I35" s="57">
        <v>97.272727272727266</v>
      </c>
    </row>
    <row r="36" spans="1:9">
      <c r="A36" s="20">
        <v>7</v>
      </c>
      <c r="B36" s="60" t="s">
        <v>150</v>
      </c>
      <c r="C36" s="21" t="s">
        <v>167</v>
      </c>
      <c r="D36" s="58">
        <v>92.34</v>
      </c>
      <c r="E36" s="49">
        <v>93.7</v>
      </c>
      <c r="F36" s="51">
        <v>100</v>
      </c>
      <c r="G36" s="52">
        <v>68</v>
      </c>
      <c r="H36" s="55">
        <v>100</v>
      </c>
      <c r="I36" s="57">
        <v>100</v>
      </c>
    </row>
    <row r="37" spans="1:9">
      <c r="A37" s="20">
        <v>8</v>
      </c>
      <c r="B37" s="60" t="s">
        <v>166</v>
      </c>
      <c r="C37" s="21" t="s">
        <v>188</v>
      </c>
      <c r="D37" s="58">
        <v>89.86133333333332</v>
      </c>
      <c r="E37" s="49">
        <v>97</v>
      </c>
      <c r="F37" s="51">
        <v>100</v>
      </c>
      <c r="G37" s="52">
        <v>70</v>
      </c>
      <c r="H37" s="55">
        <v>95.555555555555557</v>
      </c>
      <c r="I37" s="56">
        <v>86.751111111111101</v>
      </c>
    </row>
    <row r="38" spans="1:9">
      <c r="A38" s="20">
        <v>9</v>
      </c>
      <c r="B38" s="60" t="s">
        <v>150</v>
      </c>
      <c r="C38" s="21" t="s">
        <v>172</v>
      </c>
      <c r="D38" s="58">
        <v>89.28</v>
      </c>
      <c r="E38" s="49">
        <v>73.900000000000006</v>
      </c>
      <c r="F38" s="51">
        <v>100</v>
      </c>
      <c r="G38" s="52">
        <v>80</v>
      </c>
      <c r="H38" s="55">
        <v>100</v>
      </c>
      <c r="I38" s="57">
        <v>92.5</v>
      </c>
    </row>
    <row r="39" spans="1:9">
      <c r="A39" s="20">
        <v>10</v>
      </c>
      <c r="B39" s="60" t="s">
        <v>156</v>
      </c>
      <c r="C39" s="21" t="s">
        <v>178</v>
      </c>
      <c r="D39" s="58">
        <v>89.1</v>
      </c>
      <c r="E39" s="49">
        <v>95.5</v>
      </c>
      <c r="F39" s="51">
        <v>100</v>
      </c>
      <c r="G39" s="52">
        <v>50</v>
      </c>
      <c r="H39" s="55">
        <v>100</v>
      </c>
      <c r="I39" s="57">
        <v>100</v>
      </c>
    </row>
    <row r="40" spans="1:9">
      <c r="A40" s="20">
        <v>11</v>
      </c>
      <c r="B40" s="60" t="s">
        <v>160</v>
      </c>
      <c r="C40" s="21" t="s">
        <v>182</v>
      </c>
      <c r="D40" s="58">
        <v>88.988888888888894</v>
      </c>
      <c r="E40" s="49">
        <v>92.5</v>
      </c>
      <c r="F40" s="51">
        <v>100</v>
      </c>
      <c r="G40" s="52">
        <v>58</v>
      </c>
      <c r="H40" s="55">
        <v>97.777777777777771</v>
      </c>
      <c r="I40" s="57">
        <v>96.666666666666657</v>
      </c>
    </row>
    <row r="41" spans="1:9">
      <c r="A41" s="20">
        <v>12</v>
      </c>
      <c r="B41" s="60" t="s">
        <v>157</v>
      </c>
      <c r="C41" s="21" t="s">
        <v>179</v>
      </c>
      <c r="D41" s="58">
        <v>88.56</v>
      </c>
      <c r="E41" s="49">
        <v>92.8</v>
      </c>
      <c r="F41" s="51">
        <v>100</v>
      </c>
      <c r="G41" s="52">
        <v>50</v>
      </c>
      <c r="H41" s="55">
        <v>100</v>
      </c>
      <c r="I41" s="57">
        <v>100</v>
      </c>
    </row>
    <row r="42" spans="1:9">
      <c r="A42" s="20">
        <v>13</v>
      </c>
      <c r="B42" s="60" t="s">
        <v>152</v>
      </c>
      <c r="C42" s="21" t="s">
        <v>174</v>
      </c>
      <c r="D42" s="58">
        <v>88.16</v>
      </c>
      <c r="E42" s="49">
        <v>96.4</v>
      </c>
      <c r="F42" s="51">
        <v>100</v>
      </c>
      <c r="G42" s="53">
        <v>50</v>
      </c>
      <c r="H42" s="54">
        <v>94.4</v>
      </c>
      <c r="I42" s="57">
        <v>100</v>
      </c>
    </row>
    <row r="43" spans="1:9">
      <c r="A43" s="92">
        <v>14</v>
      </c>
      <c r="B43" s="60" t="s">
        <v>154</v>
      </c>
      <c r="C43" s="21" t="s">
        <v>176</v>
      </c>
      <c r="D43" s="58">
        <v>88.1</v>
      </c>
      <c r="E43" s="49">
        <v>98.5</v>
      </c>
      <c r="F43" s="51">
        <v>100</v>
      </c>
      <c r="G43" s="52">
        <v>42</v>
      </c>
      <c r="H43" s="55">
        <v>100</v>
      </c>
      <c r="I43" s="57">
        <v>100</v>
      </c>
    </row>
    <row r="44" spans="1:9">
      <c r="A44" s="93"/>
      <c r="B44" s="60" t="s">
        <v>155</v>
      </c>
      <c r="C44" s="21" t="s">
        <v>177</v>
      </c>
      <c r="D44" s="58">
        <v>88.14</v>
      </c>
      <c r="E44" s="49">
        <v>96.7</v>
      </c>
      <c r="F44" s="51">
        <v>100</v>
      </c>
      <c r="G44" s="52">
        <v>44</v>
      </c>
      <c r="H44" s="55">
        <v>100</v>
      </c>
      <c r="I44" s="57">
        <v>100</v>
      </c>
    </row>
    <row r="45" spans="1:9">
      <c r="A45" s="20">
        <v>15</v>
      </c>
      <c r="B45" s="60" t="s">
        <v>158</v>
      </c>
      <c r="C45" s="21" t="s">
        <v>180</v>
      </c>
      <c r="D45" s="58">
        <v>87.933999999999997</v>
      </c>
      <c r="E45" s="49">
        <v>90.1</v>
      </c>
      <c r="F45" s="51">
        <v>100</v>
      </c>
      <c r="G45" s="52">
        <v>56</v>
      </c>
      <c r="H45" s="54">
        <v>97.44</v>
      </c>
      <c r="I45" s="56">
        <v>96.13</v>
      </c>
    </row>
    <row r="46" spans="1:9">
      <c r="A46" s="20">
        <v>16</v>
      </c>
      <c r="B46" s="60" t="s">
        <v>150</v>
      </c>
      <c r="C46" s="21" t="s">
        <v>168</v>
      </c>
      <c r="D46" s="58">
        <v>85.92</v>
      </c>
      <c r="E46" s="49">
        <v>85.6</v>
      </c>
      <c r="F46" s="51">
        <v>100</v>
      </c>
      <c r="G46" s="52">
        <v>44</v>
      </c>
      <c r="H46" s="55">
        <v>100</v>
      </c>
      <c r="I46" s="57">
        <v>100</v>
      </c>
    </row>
    <row r="47" spans="1:9">
      <c r="A47" s="20">
        <v>17</v>
      </c>
      <c r="B47" s="60" t="s">
        <v>162</v>
      </c>
      <c r="C47" s="21" t="s">
        <v>184</v>
      </c>
      <c r="D47" s="58">
        <v>85.34</v>
      </c>
      <c r="E47" s="49">
        <v>96.7</v>
      </c>
      <c r="F47" s="51">
        <v>100</v>
      </c>
      <c r="G47" s="52">
        <v>30</v>
      </c>
      <c r="H47" s="55">
        <v>100</v>
      </c>
      <c r="I47" s="57">
        <v>100</v>
      </c>
    </row>
    <row r="48" spans="1:9">
      <c r="A48" s="20">
        <v>18</v>
      </c>
      <c r="B48" s="60" t="s">
        <v>161</v>
      </c>
      <c r="C48" s="21" t="s">
        <v>183</v>
      </c>
      <c r="D48" s="59">
        <v>84.72</v>
      </c>
      <c r="E48" s="49">
        <v>71.599999999999994</v>
      </c>
      <c r="F48" s="51">
        <v>100</v>
      </c>
      <c r="G48" s="52">
        <v>52</v>
      </c>
      <c r="H48" s="55">
        <v>100</v>
      </c>
      <c r="I48" s="57">
        <v>100</v>
      </c>
    </row>
    <row r="49" spans="1:9">
      <c r="A49" s="20">
        <v>19</v>
      </c>
      <c r="B49" s="60" t="s">
        <v>163</v>
      </c>
      <c r="C49" s="21" t="s">
        <v>185</v>
      </c>
      <c r="D49" s="58">
        <v>84.62</v>
      </c>
      <c r="E49" s="49">
        <v>93.1</v>
      </c>
      <c r="F49" s="51">
        <v>100</v>
      </c>
      <c r="G49" s="52">
        <v>30</v>
      </c>
      <c r="H49" s="55">
        <v>100</v>
      </c>
      <c r="I49" s="57">
        <v>100</v>
      </c>
    </row>
    <row r="50" spans="1:9">
      <c r="A50" s="20">
        <v>20</v>
      </c>
      <c r="B50" s="60" t="s">
        <v>159</v>
      </c>
      <c r="C50" s="21" t="s">
        <v>181</v>
      </c>
      <c r="D50" s="58">
        <v>79.242571428571438</v>
      </c>
      <c r="E50" s="49">
        <v>75.242857142857147</v>
      </c>
      <c r="F50" s="51">
        <v>100</v>
      </c>
      <c r="G50" s="52">
        <v>30</v>
      </c>
      <c r="H50" s="54">
        <v>94.84</v>
      </c>
      <c r="I50" s="56">
        <v>96.13</v>
      </c>
    </row>
    <row r="51" spans="1:9">
      <c r="A51" s="20">
        <v>21</v>
      </c>
      <c r="B51" s="60" t="s">
        <v>164</v>
      </c>
      <c r="C51" s="21" t="s">
        <v>186</v>
      </c>
      <c r="D51" s="58">
        <v>78.647999999999996</v>
      </c>
      <c r="E51" s="49">
        <v>64.8</v>
      </c>
      <c r="F51" s="51">
        <v>100</v>
      </c>
      <c r="G51" s="52">
        <v>30</v>
      </c>
      <c r="H51" s="55">
        <v>100</v>
      </c>
      <c r="I51" s="56">
        <v>98.44</v>
      </c>
    </row>
    <row r="52" spans="1:9">
      <c r="A52" s="89" t="s">
        <v>190</v>
      </c>
      <c r="B52" s="90"/>
      <c r="C52" s="91"/>
      <c r="D52" s="22">
        <v>89.1</v>
      </c>
      <c r="E52" s="22">
        <v>89.3</v>
      </c>
      <c r="F52" s="22">
        <v>99.848484848484844</v>
      </c>
      <c r="G52" s="22">
        <v>59.1</v>
      </c>
      <c r="H52" s="22">
        <v>99</v>
      </c>
      <c r="I52" s="22">
        <v>98.306102987921165</v>
      </c>
    </row>
    <row r="53" spans="1:9">
      <c r="F53" s="5"/>
      <c r="G53" s="5"/>
      <c r="H53" s="5"/>
      <c r="I53" s="5"/>
    </row>
    <row r="54" spans="1:9">
      <c r="C54" s="34"/>
      <c r="F54" s="3"/>
      <c r="G54" s="3"/>
      <c r="H54" s="3"/>
      <c r="I54" s="3"/>
    </row>
    <row r="55" spans="1:9">
      <c r="C55" s="34"/>
      <c r="F55" s="3"/>
      <c r="G55" s="3"/>
      <c r="H55" s="3"/>
      <c r="I55" s="3"/>
    </row>
    <row r="56" spans="1:9">
      <c r="C56" s="34"/>
      <c r="F56" s="3"/>
      <c r="G56" s="3"/>
      <c r="H56" s="3"/>
      <c r="I56" s="3"/>
    </row>
    <row r="57" spans="1:9">
      <c r="C57" s="34"/>
      <c r="G57" s="3"/>
    </row>
    <row r="58" spans="1:9">
      <c r="C58" s="34"/>
      <c r="G58" s="3"/>
    </row>
    <row r="59" spans="1:9">
      <c r="C59" s="34"/>
      <c r="G59" s="3"/>
    </row>
    <row r="60" spans="1:9">
      <c r="G60" s="3"/>
    </row>
    <row r="61" spans="1:9">
      <c r="G61" s="3"/>
    </row>
    <row r="62" spans="1:9">
      <c r="G62" s="3"/>
    </row>
    <row r="63" spans="1:9">
      <c r="G63" s="3"/>
    </row>
    <row r="64" spans="1:9">
      <c r="B64" s="39" t="s">
        <v>201</v>
      </c>
      <c r="C64"/>
      <c r="G64" s="3"/>
    </row>
    <row r="65" spans="2:7">
      <c r="B65" s="40" t="s">
        <v>152</v>
      </c>
      <c r="C65"/>
      <c r="G65" s="3"/>
    </row>
    <row r="66" spans="2:7">
      <c r="B66" s="41" t="s">
        <v>148</v>
      </c>
      <c r="C66"/>
      <c r="G66" s="3"/>
    </row>
    <row r="67" spans="2:7">
      <c r="B67" s="41" t="s">
        <v>150</v>
      </c>
      <c r="C67"/>
      <c r="G67" s="3"/>
    </row>
    <row r="68" spans="2:7">
      <c r="B68" s="41" t="s">
        <v>149</v>
      </c>
      <c r="C68"/>
      <c r="G68" s="3"/>
    </row>
    <row r="69" spans="2:7">
      <c r="B69" s="41" t="s">
        <v>151</v>
      </c>
      <c r="C69"/>
      <c r="G69" s="3"/>
    </row>
    <row r="70" spans="2:7">
      <c r="B70" s="41" t="s">
        <v>153</v>
      </c>
      <c r="C70"/>
      <c r="G70" s="3"/>
    </row>
    <row r="71" spans="2:7">
      <c r="B71" s="41" t="s">
        <v>162</v>
      </c>
      <c r="C71"/>
      <c r="G71" s="3"/>
    </row>
    <row r="72" spans="2:7">
      <c r="B72" s="41" t="s">
        <v>166</v>
      </c>
      <c r="C72"/>
      <c r="G72" s="3"/>
    </row>
    <row r="73" spans="2:7">
      <c r="B73" s="41" t="s">
        <v>154</v>
      </c>
      <c r="C73"/>
      <c r="G73" s="3"/>
    </row>
    <row r="74" spans="2:7">
      <c r="B74" s="41" t="s">
        <v>156</v>
      </c>
      <c r="C74"/>
      <c r="G74" s="3"/>
    </row>
    <row r="75" spans="2:7">
      <c r="B75" s="41" t="s">
        <v>157</v>
      </c>
      <c r="C75"/>
      <c r="G75" s="3"/>
    </row>
    <row r="76" spans="2:7">
      <c r="B76" s="41" t="s">
        <v>158</v>
      </c>
      <c r="C76"/>
      <c r="G76" s="3"/>
    </row>
    <row r="77" spans="2:7">
      <c r="B77" s="41" t="s">
        <v>159</v>
      </c>
      <c r="C77"/>
      <c r="G77" s="3"/>
    </row>
    <row r="78" spans="2:7">
      <c r="B78" s="41" t="s">
        <v>160</v>
      </c>
      <c r="C78"/>
      <c r="G78" s="3"/>
    </row>
    <row r="79" spans="2:7">
      <c r="B79" s="41" t="s">
        <v>161</v>
      </c>
      <c r="C79"/>
    </row>
    <row r="80" spans="2:7">
      <c r="B80" s="41" t="s">
        <v>155</v>
      </c>
      <c r="C80"/>
    </row>
    <row r="81" spans="2:3">
      <c r="B81" s="41" t="s">
        <v>163</v>
      </c>
      <c r="C81"/>
    </row>
    <row r="82" spans="2:3">
      <c r="B82" s="41" t="s">
        <v>164</v>
      </c>
      <c r="C82"/>
    </row>
    <row r="83" spans="2:3">
      <c r="B83" s="41" t="s">
        <v>165</v>
      </c>
      <c r="C83"/>
    </row>
    <row r="84" spans="2:3">
      <c r="B84" s="42" t="s">
        <v>189</v>
      </c>
      <c r="C84"/>
    </row>
    <row r="85" spans="2:3">
      <c r="B85" s="38"/>
    </row>
    <row r="86" spans="2:3">
      <c r="B86" s="38"/>
      <c r="C86" s="34"/>
    </row>
    <row r="87" spans="2:3">
      <c r="C87" s="34"/>
    </row>
    <row r="88" spans="2:3">
      <c r="C88" s="34"/>
    </row>
    <row r="89" spans="2:3">
      <c r="C89" s="34"/>
    </row>
    <row r="90" spans="2:3">
      <c r="C90" s="34"/>
    </row>
    <row r="91" spans="2:3">
      <c r="C91" s="34"/>
    </row>
    <row r="92" spans="2:3">
      <c r="C92" s="34"/>
    </row>
    <row r="93" spans="2:3">
      <c r="C93" s="34"/>
    </row>
    <row r="94" spans="2:3">
      <c r="C94" s="34"/>
    </row>
    <row r="95" spans="2:3">
      <c r="C95" s="34"/>
    </row>
    <row r="96" spans="2:3">
      <c r="C96" s="34"/>
    </row>
    <row r="97" spans="3:3">
      <c r="C97" s="34"/>
    </row>
    <row r="98" spans="3:3">
      <c r="C98" s="34"/>
    </row>
    <row r="99" spans="3:3">
      <c r="C99" s="34"/>
    </row>
    <row r="100" spans="3:3">
      <c r="C100" s="34"/>
    </row>
    <row r="101" spans="3:3">
      <c r="C101" s="34"/>
    </row>
    <row r="102" spans="3:3">
      <c r="C102" s="34"/>
    </row>
    <row r="103" spans="3:3">
      <c r="C103" s="34"/>
    </row>
    <row r="104" spans="3:3">
      <c r="C104" s="34"/>
    </row>
    <row r="105" spans="3:3">
      <c r="C105" s="34"/>
    </row>
  </sheetData>
  <sortState ref="B4:W25">
    <sortCondition descending="1" ref="D4:D25"/>
  </sortState>
  <mergeCells count="12">
    <mergeCell ref="T1:W1"/>
    <mergeCell ref="E1:H1"/>
    <mergeCell ref="A1:A3"/>
    <mergeCell ref="B1:B3"/>
    <mergeCell ref="C1:C3"/>
    <mergeCell ref="D1:D3"/>
    <mergeCell ref="I1:K1"/>
    <mergeCell ref="A52:C52"/>
    <mergeCell ref="A17:A18"/>
    <mergeCell ref="A43:A44"/>
    <mergeCell ref="L1:O1"/>
    <mergeCell ref="P1:S1"/>
  </mergeCells>
  <phoneticPr fontId="4" type="noConversion"/>
  <conditionalFormatting sqref="D30:E51">
    <cfRule type="cellIs" dxfId="12" priority="1" operator="equal">
      <formula>100</formula>
    </cfRule>
  </conditionalFormatting>
  <pageMargins left="0.7" right="0.7" top="0.75" bottom="0.75" header="0.3" footer="0.3"/>
  <pageSetup paperSize="9"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1ОиДинфоб (2)</vt:lpstr>
      <vt:lpstr>1ОиДинфоб</vt:lpstr>
      <vt:lpstr>2КомфУслНал</vt:lpstr>
      <vt:lpstr>2КомУслОц</vt:lpstr>
      <vt:lpstr>3УслДостИнвНал</vt:lpstr>
      <vt:lpstr>3УслДостИнвОц</vt:lpstr>
      <vt:lpstr>4ДобрВежл</vt:lpstr>
      <vt:lpstr>5УдовлУсл</vt:lpstr>
      <vt:lpstr>Интегр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2020-11-30T08:45:25Z</dcterms:created>
  <dcterms:modified xsi:type="dcterms:W3CDTF">2021-01-29T06:49:26Z</dcterms:modified>
</cp:coreProperties>
</file>